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plusData\Export\"/>
    </mc:Choice>
  </mc:AlternateContent>
  <bookViews>
    <workbookView xWindow="0" yWindow="0" windowWidth="0" windowHeight="0"/>
  </bookViews>
  <sheets>
    <sheet name="Rekapitulace stavby" sheetId="1" r:id="rId1"/>
    <sheet name="IO-01 - Splašková kanaliz..." sheetId="2" r:id="rId2"/>
    <sheet name="IO-02 - Splašková kanaliz..." sheetId="3" r:id="rId3"/>
    <sheet name="01 - Opravy komunikací" sheetId="4" r:id="rId4"/>
    <sheet name="02 - Zpevněné plochy u ČS" sheetId="5" r:id="rId5"/>
    <sheet name="IO-04 - Kabelové rozvody NN" sheetId="6" r:id="rId6"/>
    <sheet name="01 - Nadzemní část PSOV č.1" sheetId="7" r:id="rId7"/>
    <sheet name="02 - Podzemní část PSOV č..." sheetId="8" r:id="rId8"/>
    <sheet name="PS-01 - Přečerpávací stan..." sheetId="9" r:id="rId9"/>
    <sheet name="01el - PSOV č.1 - Mělice" sheetId="10" r:id="rId10"/>
    <sheet name="02el - PSOV č.2 - Lohenice" sheetId="11" r:id="rId11"/>
    <sheet name="VRN - Vedlejší rozpočtové..." sheetId="12" r:id="rId12"/>
    <sheet name="Pokyny pro vyplnění" sheetId="13" r:id="rId13"/>
  </sheets>
  <definedNames>
    <definedName name="_xlnm.Print_Area" localSheetId="0">'Rekapitulace stavby'!$D$4:$AO$36,'Rekapitulace stavby'!$C$42:$AQ$69</definedName>
    <definedName name="_xlnm.Print_Titles" localSheetId="0">'Rekapitulace stavby'!$52:$52</definedName>
    <definedName name="_xlnm._FilterDatabase" localSheetId="1" hidden="1">'IO-01 - Splašková kanaliz...'!$C$91:$K$374</definedName>
    <definedName name="_xlnm.Print_Area" localSheetId="1">'IO-01 - Splašková kanaliz...'!$C$4:$J$39,'IO-01 - Splašková kanaliz...'!$C$45:$J$73,'IO-01 - Splašková kanaliz...'!$C$79:$K$374</definedName>
    <definedName name="_xlnm.Print_Titles" localSheetId="1">'IO-01 - Splašková kanaliz...'!$91:$91</definedName>
    <definedName name="_xlnm._FilterDatabase" localSheetId="2" hidden="1">'IO-02 - Splašková kanaliz...'!$C$87:$K$587</definedName>
    <definedName name="_xlnm.Print_Area" localSheetId="2">'IO-02 - Splašková kanaliz...'!$C$4:$J$39,'IO-02 - Splašková kanaliz...'!$C$45:$J$69,'IO-02 - Splašková kanaliz...'!$C$75:$K$587</definedName>
    <definedName name="_xlnm.Print_Titles" localSheetId="2">'IO-02 - Splašková kanaliz...'!$87:$87</definedName>
    <definedName name="_xlnm._FilterDatabase" localSheetId="3" hidden="1">'01 - Opravy komunikací'!$C$89:$K$228</definedName>
    <definedName name="_xlnm.Print_Area" localSheetId="3">'01 - Opravy komunikací'!$C$4:$J$41,'01 - Opravy komunikací'!$C$47:$J$69,'01 - Opravy komunikací'!$C$75:$K$228</definedName>
    <definedName name="_xlnm.Print_Titles" localSheetId="3">'01 - Opravy komunikací'!$89:$89</definedName>
    <definedName name="_xlnm._FilterDatabase" localSheetId="4" hidden="1">'02 - Zpevněné plochy u ČS'!$C$89:$K$165</definedName>
    <definedName name="_xlnm.Print_Area" localSheetId="4">'02 - Zpevněné plochy u ČS'!$C$4:$J$41,'02 - Zpevněné plochy u ČS'!$C$47:$J$69,'02 - Zpevněné plochy u ČS'!$C$75:$K$165</definedName>
    <definedName name="_xlnm.Print_Titles" localSheetId="4">'02 - Zpevněné plochy u ČS'!$89:$89</definedName>
    <definedName name="_xlnm._FilterDatabase" localSheetId="5" hidden="1">'IO-04 - Kabelové rozvody NN'!$C$82:$K$111</definedName>
    <definedName name="_xlnm.Print_Area" localSheetId="5">'IO-04 - Kabelové rozvody NN'!$C$4:$J$39,'IO-04 - Kabelové rozvody NN'!$C$45:$J$64,'IO-04 - Kabelové rozvody NN'!$C$70:$K$111</definedName>
    <definedName name="_xlnm.Print_Titles" localSheetId="5">'IO-04 - Kabelové rozvody NN'!$82:$82</definedName>
    <definedName name="_xlnm._FilterDatabase" localSheetId="6" hidden="1">'01 - Nadzemní část PSOV č.1'!$C$108:$K$469</definedName>
    <definedName name="_xlnm.Print_Area" localSheetId="6">'01 - Nadzemní část PSOV č.1'!$C$4:$J$41,'01 - Nadzemní část PSOV č.1'!$C$47:$J$88,'01 - Nadzemní část PSOV č.1'!$C$94:$K$469</definedName>
    <definedName name="_xlnm.Print_Titles" localSheetId="6">'01 - Nadzemní část PSOV č.1'!$108:$108</definedName>
    <definedName name="_xlnm._FilterDatabase" localSheetId="7" hidden="1">'02 - Podzemní část PSOV č...'!$C$93:$K$314</definedName>
    <definedName name="_xlnm.Print_Area" localSheetId="7">'02 - Podzemní část PSOV č...'!$C$4:$J$41,'02 - Podzemní část PSOV č...'!$C$47:$J$73,'02 - Podzemní část PSOV č...'!$C$79:$K$314</definedName>
    <definedName name="_xlnm.Print_Titles" localSheetId="7">'02 - Podzemní část PSOV č...'!$93:$93</definedName>
    <definedName name="_xlnm._FilterDatabase" localSheetId="8" hidden="1">'PS-01 - Přečerpávací stan...'!$C$85:$K$181</definedName>
    <definedName name="_xlnm.Print_Area" localSheetId="8">'PS-01 - Přečerpávací stan...'!$C$4:$J$39,'PS-01 - Přečerpávací stan...'!$C$45:$J$67,'PS-01 - Přečerpávací stan...'!$C$73:$K$181</definedName>
    <definedName name="_xlnm.Print_Titles" localSheetId="8">'PS-01 - Přečerpávací stan...'!$85:$85</definedName>
    <definedName name="_xlnm._FilterDatabase" localSheetId="9" hidden="1">'01el - PSOV č.1 - Mělice'!$C$89:$K$168</definedName>
    <definedName name="_xlnm.Print_Area" localSheetId="9">'01el - PSOV č.1 - Mělice'!$C$4:$J$41,'01el - PSOV č.1 - Mělice'!$C$47:$J$69,'01el - PSOV č.1 - Mělice'!$C$75:$K$168</definedName>
    <definedName name="_xlnm.Print_Titles" localSheetId="9">'01el - PSOV č.1 - Mělice'!$89:$89</definedName>
    <definedName name="_xlnm._FilterDatabase" localSheetId="10" hidden="1">'02el - PSOV č.2 - Lohenice'!$C$91:$K$167</definedName>
    <definedName name="_xlnm.Print_Area" localSheetId="10">'02el - PSOV č.2 - Lohenice'!$C$4:$J$41,'02el - PSOV č.2 - Lohenice'!$C$47:$J$71,'02el - PSOV č.2 - Lohenice'!$C$77:$K$167</definedName>
    <definedName name="_xlnm.Print_Titles" localSheetId="10">'02el - PSOV č.2 - Lohenice'!$91:$91</definedName>
    <definedName name="_xlnm._FilterDatabase" localSheetId="11" hidden="1">'VRN - Vedlejší rozpočtové...'!$C$84:$K$114</definedName>
    <definedName name="_xlnm.Print_Area" localSheetId="11">'VRN - Vedlejší rozpočtové...'!$C$4:$J$39,'VRN - Vedlejší rozpočtové...'!$C$45:$J$66,'VRN - Vedlejší rozpočtové...'!$C$72:$K$114</definedName>
    <definedName name="_xlnm.Print_Titles" localSheetId="11">'VRN - Vedlejší rozpočtové...'!$84:$84</definedName>
    <definedName name="_xlnm.Print_Area" localSheetId="12">'Pokyny pro vyplnění'!$B$2:$K$71,'Pokyny pro vyplnění'!$B$74:$K$118,'Pokyny pro vyplnění'!$B$121:$K$190,'Pokyny pro vyplnění'!$B$198:$K$218</definedName>
  </definedNames>
  <calcPr/>
</workbook>
</file>

<file path=xl/calcChain.xml><?xml version="1.0" encoding="utf-8"?>
<calcChain xmlns="http://schemas.openxmlformats.org/spreadsheetml/2006/main">
  <c i="12" l="1" r="J37"/>
  <c r="J36"/>
  <c i="1" r="AY68"/>
  <c i="12" r="J35"/>
  <c i="1" r="AX68"/>
  <c i="12" r="BI113"/>
  <c r="BH113"/>
  <c r="BG113"/>
  <c r="BF113"/>
  <c r="T113"/>
  <c r="T112"/>
  <c r="R113"/>
  <c r="R112"/>
  <c r="P113"/>
  <c r="P112"/>
  <c r="BI110"/>
  <c r="BH110"/>
  <c r="BG110"/>
  <c r="BF110"/>
  <c r="T110"/>
  <c r="T109"/>
  <c r="R110"/>
  <c r="R109"/>
  <c r="P110"/>
  <c r="P109"/>
  <c r="BI107"/>
  <c r="BH107"/>
  <c r="BG107"/>
  <c r="BF107"/>
  <c r="T107"/>
  <c r="R107"/>
  <c r="P107"/>
  <c r="BI105"/>
  <c r="BH105"/>
  <c r="BG105"/>
  <c r="BF105"/>
  <c r="T105"/>
  <c r="R105"/>
  <c r="P105"/>
  <c r="BI103"/>
  <c r="BH103"/>
  <c r="BG103"/>
  <c r="BF103"/>
  <c r="T103"/>
  <c r="R103"/>
  <c r="P103"/>
  <c r="BI100"/>
  <c r="BH100"/>
  <c r="BG100"/>
  <c r="BF100"/>
  <c r="T100"/>
  <c r="T99"/>
  <c r="R100"/>
  <c r="R99"/>
  <c r="P100"/>
  <c r="P99"/>
  <c r="BI98"/>
  <c r="BH98"/>
  <c r="BG98"/>
  <c r="BF98"/>
  <c r="T98"/>
  <c r="R98"/>
  <c r="P98"/>
  <c r="BI97"/>
  <c r="BH97"/>
  <c r="BG97"/>
  <c r="BF97"/>
  <c r="T97"/>
  <c r="R97"/>
  <c r="P97"/>
  <c r="BI95"/>
  <c r="BH95"/>
  <c r="BG95"/>
  <c r="BF95"/>
  <c r="T95"/>
  <c r="R95"/>
  <c r="P95"/>
  <c r="BI93"/>
  <c r="BH93"/>
  <c r="BG93"/>
  <c r="BF93"/>
  <c r="T93"/>
  <c r="R93"/>
  <c r="P93"/>
  <c r="BI91"/>
  <c r="BH91"/>
  <c r="BG91"/>
  <c r="BF91"/>
  <c r="T91"/>
  <c r="R91"/>
  <c r="P91"/>
  <c r="BI89"/>
  <c r="BH89"/>
  <c r="BG89"/>
  <c r="BF89"/>
  <c r="T89"/>
  <c r="R89"/>
  <c r="P89"/>
  <c r="BI88"/>
  <c r="BH88"/>
  <c r="BG88"/>
  <c r="BF88"/>
  <c r="T88"/>
  <c r="R88"/>
  <c r="P88"/>
  <c r="J82"/>
  <c r="J81"/>
  <c r="F81"/>
  <c r="F79"/>
  <c r="E77"/>
  <c r="J55"/>
  <c r="J54"/>
  <c r="F54"/>
  <c r="F52"/>
  <c r="E50"/>
  <c r="J18"/>
  <c r="E18"/>
  <c r="F82"/>
  <c r="J17"/>
  <c r="J12"/>
  <c r="J79"/>
  <c r="E7"/>
  <c r="E75"/>
  <c i="11" r="J39"/>
  <c r="J38"/>
  <c i="1" r="AY67"/>
  <c i="11" r="J37"/>
  <c i="1" r="AX67"/>
  <c i="11" r="BI167"/>
  <c r="BH167"/>
  <c r="BG167"/>
  <c r="BF167"/>
  <c r="T167"/>
  <c r="R167"/>
  <c r="P167"/>
  <c r="BI166"/>
  <c r="BH166"/>
  <c r="BG166"/>
  <c r="BF166"/>
  <c r="T166"/>
  <c r="R166"/>
  <c r="P166"/>
  <c r="BI165"/>
  <c r="BH165"/>
  <c r="BG165"/>
  <c r="BF165"/>
  <c r="T165"/>
  <c r="R165"/>
  <c r="P165"/>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0"/>
  <c r="BH100"/>
  <c r="BG100"/>
  <c r="BF100"/>
  <c r="T100"/>
  <c r="R100"/>
  <c r="P100"/>
  <c r="BI99"/>
  <c r="BH99"/>
  <c r="BG99"/>
  <c r="BF99"/>
  <c r="T99"/>
  <c r="R99"/>
  <c r="P99"/>
  <c r="BI98"/>
  <c r="BH98"/>
  <c r="BG98"/>
  <c r="BF98"/>
  <c r="T98"/>
  <c r="R98"/>
  <c r="P98"/>
  <c r="BI97"/>
  <c r="BH97"/>
  <c r="BG97"/>
  <c r="BF97"/>
  <c r="T97"/>
  <c r="R97"/>
  <c r="P97"/>
  <c r="BI96"/>
  <c r="BH96"/>
  <c r="BG96"/>
  <c r="BF96"/>
  <c r="T96"/>
  <c r="R96"/>
  <c r="P96"/>
  <c r="J89"/>
  <c r="J88"/>
  <c r="F88"/>
  <c r="F86"/>
  <c r="E84"/>
  <c r="J59"/>
  <c r="J58"/>
  <c r="F58"/>
  <c r="F56"/>
  <c r="E54"/>
  <c r="J20"/>
  <c r="E20"/>
  <c r="F89"/>
  <c r="J19"/>
  <c r="J14"/>
  <c r="J86"/>
  <c r="E7"/>
  <c r="E80"/>
  <c i="10" r="J39"/>
  <c r="J38"/>
  <c i="1" r="AY66"/>
  <c i="10" r="J37"/>
  <c i="1" r="AX66"/>
  <c i="10"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J87"/>
  <c r="J86"/>
  <c r="F86"/>
  <c r="F84"/>
  <c r="E82"/>
  <c r="J59"/>
  <c r="J58"/>
  <c r="F58"/>
  <c r="F56"/>
  <c r="E54"/>
  <c r="J20"/>
  <c r="E20"/>
  <c r="F59"/>
  <c r="J19"/>
  <c r="J14"/>
  <c r="J84"/>
  <c r="E7"/>
  <c r="E78"/>
  <c i="9" r="J37"/>
  <c r="J36"/>
  <c i="1" r="AY64"/>
  <c i="9" r="J35"/>
  <c i="1" r="AX64"/>
  <c i="9" r="BI181"/>
  <c r="BH181"/>
  <c r="BG181"/>
  <c r="BF181"/>
  <c r="T181"/>
  <c r="R181"/>
  <c r="P181"/>
  <c r="BI178"/>
  <c r="BH178"/>
  <c r="BG178"/>
  <c r="BF178"/>
  <c r="T178"/>
  <c r="R178"/>
  <c r="P178"/>
  <c r="BI175"/>
  <c r="BH175"/>
  <c r="BG175"/>
  <c r="BF175"/>
  <c r="T175"/>
  <c r="R175"/>
  <c r="P175"/>
  <c r="BI173"/>
  <c r="BH173"/>
  <c r="BG173"/>
  <c r="BF173"/>
  <c r="T173"/>
  <c r="R173"/>
  <c r="P173"/>
  <c r="BI171"/>
  <c r="BH171"/>
  <c r="BG171"/>
  <c r="BF171"/>
  <c r="T171"/>
  <c r="R171"/>
  <c r="P171"/>
  <c r="BI170"/>
  <c r="BH170"/>
  <c r="BG170"/>
  <c r="BF170"/>
  <c r="T170"/>
  <c r="R170"/>
  <c r="P170"/>
  <c r="BI169"/>
  <c r="BH169"/>
  <c r="BG169"/>
  <c r="BF169"/>
  <c r="T169"/>
  <c r="R169"/>
  <c r="P169"/>
  <c r="BI167"/>
  <c r="BH167"/>
  <c r="BG167"/>
  <c r="BF167"/>
  <c r="T167"/>
  <c r="R167"/>
  <c r="P167"/>
  <c r="BI166"/>
  <c r="BH166"/>
  <c r="BG166"/>
  <c r="BF166"/>
  <c r="T166"/>
  <c r="R166"/>
  <c r="P166"/>
  <c r="BI165"/>
  <c r="BH165"/>
  <c r="BG165"/>
  <c r="BF165"/>
  <c r="T165"/>
  <c r="R165"/>
  <c r="P165"/>
  <c r="BI164"/>
  <c r="BH164"/>
  <c r="BG164"/>
  <c r="BF164"/>
  <c r="T164"/>
  <c r="R164"/>
  <c r="P164"/>
  <c r="BI162"/>
  <c r="BH162"/>
  <c r="BG162"/>
  <c r="BF162"/>
  <c r="T162"/>
  <c r="R162"/>
  <c r="P162"/>
  <c r="BI158"/>
  <c r="BH158"/>
  <c r="BG158"/>
  <c r="BF158"/>
  <c r="T158"/>
  <c r="R158"/>
  <c r="P158"/>
  <c r="BI157"/>
  <c r="BH157"/>
  <c r="BG157"/>
  <c r="BF157"/>
  <c r="T157"/>
  <c r="R157"/>
  <c r="P157"/>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37"/>
  <c r="BH137"/>
  <c r="BG137"/>
  <c r="BF137"/>
  <c r="T137"/>
  <c r="R137"/>
  <c r="P137"/>
  <c r="BI135"/>
  <c r="BH135"/>
  <c r="BG135"/>
  <c r="BF135"/>
  <c r="T135"/>
  <c r="R135"/>
  <c r="P135"/>
  <c r="BI133"/>
  <c r="BH133"/>
  <c r="BG133"/>
  <c r="BF133"/>
  <c r="T133"/>
  <c r="R133"/>
  <c r="P133"/>
  <c r="BI129"/>
  <c r="BH129"/>
  <c r="BG129"/>
  <c r="BF129"/>
  <c r="T129"/>
  <c r="R129"/>
  <c r="P129"/>
  <c r="BI128"/>
  <c r="BH128"/>
  <c r="BG128"/>
  <c r="BF128"/>
  <c r="T128"/>
  <c r="R128"/>
  <c r="P128"/>
  <c r="BI126"/>
  <c r="BH126"/>
  <c r="BG126"/>
  <c r="BF126"/>
  <c r="T126"/>
  <c r="R126"/>
  <c r="P126"/>
  <c r="BI125"/>
  <c r="BH125"/>
  <c r="BG125"/>
  <c r="BF125"/>
  <c r="T125"/>
  <c r="R125"/>
  <c r="P125"/>
  <c r="BI123"/>
  <c r="BH123"/>
  <c r="BG123"/>
  <c r="BF123"/>
  <c r="T123"/>
  <c r="R123"/>
  <c r="P123"/>
  <c r="BI121"/>
  <c r="BH121"/>
  <c r="BG121"/>
  <c r="BF121"/>
  <c r="T121"/>
  <c r="R121"/>
  <c r="P121"/>
  <c r="BI117"/>
  <c r="BH117"/>
  <c r="BG117"/>
  <c r="BF117"/>
  <c r="T117"/>
  <c r="R117"/>
  <c r="P117"/>
  <c r="BI116"/>
  <c r="BH116"/>
  <c r="BG116"/>
  <c r="BF116"/>
  <c r="T116"/>
  <c r="R116"/>
  <c r="P116"/>
  <c r="BI115"/>
  <c r="BH115"/>
  <c r="BG115"/>
  <c r="BF115"/>
  <c r="T115"/>
  <c r="R115"/>
  <c r="P115"/>
  <c r="BI114"/>
  <c r="BH114"/>
  <c r="BG114"/>
  <c r="BF114"/>
  <c r="T114"/>
  <c r="R114"/>
  <c r="P114"/>
  <c r="BI110"/>
  <c r="BH110"/>
  <c r="BG110"/>
  <c r="BF110"/>
  <c r="T110"/>
  <c r="R110"/>
  <c r="P110"/>
  <c r="BI109"/>
  <c r="BH109"/>
  <c r="BG109"/>
  <c r="BF109"/>
  <c r="T109"/>
  <c r="R109"/>
  <c r="P109"/>
  <c r="BI108"/>
  <c r="BH108"/>
  <c r="BG108"/>
  <c r="BF108"/>
  <c r="T108"/>
  <c r="R108"/>
  <c r="P108"/>
  <c r="BI104"/>
  <c r="BH104"/>
  <c r="BG104"/>
  <c r="BF104"/>
  <c r="T104"/>
  <c r="R104"/>
  <c r="P104"/>
  <c r="BI103"/>
  <c r="BH103"/>
  <c r="BG103"/>
  <c r="BF103"/>
  <c r="T103"/>
  <c r="R103"/>
  <c r="P103"/>
  <c r="BI102"/>
  <c r="BH102"/>
  <c r="BG102"/>
  <c r="BF102"/>
  <c r="T102"/>
  <c r="R102"/>
  <c r="P102"/>
  <c r="BI100"/>
  <c r="BH100"/>
  <c r="BG100"/>
  <c r="BF100"/>
  <c r="T100"/>
  <c r="R100"/>
  <c r="P100"/>
  <c r="BI96"/>
  <c r="BH96"/>
  <c r="BG96"/>
  <c r="BF96"/>
  <c r="T96"/>
  <c r="R96"/>
  <c r="P96"/>
  <c r="BI94"/>
  <c r="BH94"/>
  <c r="BG94"/>
  <c r="BF94"/>
  <c r="T94"/>
  <c r="R94"/>
  <c r="P94"/>
  <c r="BI93"/>
  <c r="BH93"/>
  <c r="BG93"/>
  <c r="BF93"/>
  <c r="T93"/>
  <c r="R93"/>
  <c r="P93"/>
  <c r="BI92"/>
  <c r="BH92"/>
  <c r="BG92"/>
  <c r="BF92"/>
  <c r="T92"/>
  <c r="R92"/>
  <c r="P92"/>
  <c r="BI89"/>
  <c r="BH89"/>
  <c r="BG89"/>
  <c r="BF89"/>
  <c r="T89"/>
  <c r="T88"/>
  <c r="T87"/>
  <c r="R89"/>
  <c r="R88"/>
  <c r="R87"/>
  <c r="P89"/>
  <c r="P88"/>
  <c r="P87"/>
  <c r="J83"/>
  <c r="J82"/>
  <c r="F82"/>
  <c r="F80"/>
  <c r="E78"/>
  <c r="J55"/>
  <c r="J54"/>
  <c r="F54"/>
  <c r="F52"/>
  <c r="E50"/>
  <c r="J18"/>
  <c r="E18"/>
  <c r="F55"/>
  <c r="J17"/>
  <c r="J12"/>
  <c r="J80"/>
  <c r="E7"/>
  <c r="E48"/>
  <c i="8" r="J39"/>
  <c r="J38"/>
  <c i="1" r="AY63"/>
  <c i="8" r="J37"/>
  <c i="1" r="AX63"/>
  <c i="8" r="BI313"/>
  <c r="BH313"/>
  <c r="BG313"/>
  <c r="BF313"/>
  <c r="T313"/>
  <c r="R313"/>
  <c r="P313"/>
  <c r="BI311"/>
  <c r="BH311"/>
  <c r="BG311"/>
  <c r="BF311"/>
  <c r="T311"/>
  <c r="R311"/>
  <c r="P311"/>
  <c r="BI309"/>
  <c r="BH309"/>
  <c r="BG309"/>
  <c r="BF309"/>
  <c r="T309"/>
  <c r="R309"/>
  <c r="P309"/>
  <c r="BI307"/>
  <c r="BH307"/>
  <c r="BG307"/>
  <c r="BF307"/>
  <c r="T307"/>
  <c r="R307"/>
  <c r="P307"/>
  <c r="BI305"/>
  <c r="BH305"/>
  <c r="BG305"/>
  <c r="BF305"/>
  <c r="T305"/>
  <c r="R305"/>
  <c r="P305"/>
  <c r="BI303"/>
  <c r="BH303"/>
  <c r="BG303"/>
  <c r="BF303"/>
  <c r="T303"/>
  <c r="R303"/>
  <c r="P303"/>
  <c r="BI301"/>
  <c r="BH301"/>
  <c r="BG301"/>
  <c r="BF301"/>
  <c r="T301"/>
  <c r="R301"/>
  <c r="P301"/>
  <c r="BI297"/>
  <c r="BH297"/>
  <c r="BG297"/>
  <c r="BF297"/>
  <c r="T297"/>
  <c r="T296"/>
  <c r="R297"/>
  <c r="R296"/>
  <c r="P297"/>
  <c r="P296"/>
  <c r="BI294"/>
  <c r="BH294"/>
  <c r="BG294"/>
  <c r="BF294"/>
  <c r="T294"/>
  <c r="R294"/>
  <c r="P294"/>
  <c r="BI292"/>
  <c r="BH292"/>
  <c r="BG292"/>
  <c r="BF292"/>
  <c r="T292"/>
  <c r="R292"/>
  <c r="P292"/>
  <c r="BI290"/>
  <c r="BH290"/>
  <c r="BG290"/>
  <c r="BF290"/>
  <c r="T290"/>
  <c r="R290"/>
  <c r="P290"/>
  <c r="BI288"/>
  <c r="BH288"/>
  <c r="BG288"/>
  <c r="BF288"/>
  <c r="T288"/>
  <c r="R288"/>
  <c r="P288"/>
  <c r="BI286"/>
  <c r="BH286"/>
  <c r="BG286"/>
  <c r="BF286"/>
  <c r="T286"/>
  <c r="R286"/>
  <c r="P286"/>
  <c r="BI285"/>
  <c r="BH285"/>
  <c r="BG285"/>
  <c r="BF285"/>
  <c r="T285"/>
  <c r="R285"/>
  <c r="P285"/>
  <c r="BI280"/>
  <c r="BH280"/>
  <c r="BG280"/>
  <c r="BF280"/>
  <c r="T280"/>
  <c r="R280"/>
  <c r="P280"/>
  <c r="BI277"/>
  <c r="BH277"/>
  <c r="BG277"/>
  <c r="BF277"/>
  <c r="T277"/>
  <c r="R277"/>
  <c r="P277"/>
  <c r="BI275"/>
  <c r="BH275"/>
  <c r="BG275"/>
  <c r="BF275"/>
  <c r="T275"/>
  <c r="R275"/>
  <c r="P275"/>
  <c r="BI273"/>
  <c r="BH273"/>
  <c r="BG273"/>
  <c r="BF273"/>
  <c r="T273"/>
  <c r="R273"/>
  <c r="P273"/>
  <c r="BI271"/>
  <c r="BH271"/>
  <c r="BG271"/>
  <c r="BF271"/>
  <c r="T271"/>
  <c r="R271"/>
  <c r="P271"/>
  <c r="BI268"/>
  <c r="BH268"/>
  <c r="BG268"/>
  <c r="BF268"/>
  <c r="T268"/>
  <c r="R268"/>
  <c r="P268"/>
  <c r="BI263"/>
  <c r="BH263"/>
  <c r="BG263"/>
  <c r="BF263"/>
  <c r="T263"/>
  <c r="R263"/>
  <c r="P263"/>
  <c r="BI259"/>
  <c r="BH259"/>
  <c r="BG259"/>
  <c r="BF259"/>
  <c r="T259"/>
  <c r="R259"/>
  <c r="P259"/>
  <c r="BI254"/>
  <c r="BH254"/>
  <c r="BG254"/>
  <c r="BF254"/>
  <c r="T254"/>
  <c r="R254"/>
  <c r="P254"/>
  <c r="BI252"/>
  <c r="BH252"/>
  <c r="BG252"/>
  <c r="BF252"/>
  <c r="T252"/>
  <c r="R252"/>
  <c r="P252"/>
  <c r="BI250"/>
  <c r="BH250"/>
  <c r="BG250"/>
  <c r="BF250"/>
  <c r="T250"/>
  <c r="R250"/>
  <c r="P250"/>
  <c r="BI245"/>
  <c r="BH245"/>
  <c r="BG245"/>
  <c r="BF245"/>
  <c r="T245"/>
  <c r="R245"/>
  <c r="P245"/>
  <c r="BI240"/>
  <c r="BH240"/>
  <c r="BG240"/>
  <c r="BF240"/>
  <c r="T240"/>
  <c r="R240"/>
  <c r="P240"/>
  <c r="BI234"/>
  <c r="BH234"/>
  <c r="BG234"/>
  <c r="BF234"/>
  <c r="T234"/>
  <c r="R234"/>
  <c r="P234"/>
  <c r="BI231"/>
  <c r="BH231"/>
  <c r="BG231"/>
  <c r="BF231"/>
  <c r="T231"/>
  <c r="R231"/>
  <c r="P231"/>
  <c r="BI229"/>
  <c r="BH229"/>
  <c r="BG229"/>
  <c r="BF229"/>
  <c r="T229"/>
  <c r="R229"/>
  <c r="P229"/>
  <c r="BI225"/>
  <c r="BH225"/>
  <c r="BG225"/>
  <c r="BF225"/>
  <c r="T225"/>
  <c r="T224"/>
  <c r="R225"/>
  <c r="R224"/>
  <c r="P225"/>
  <c r="P224"/>
  <c r="BI222"/>
  <c r="BH222"/>
  <c r="BG222"/>
  <c r="BF222"/>
  <c r="T222"/>
  <c r="R222"/>
  <c r="P222"/>
  <c r="BI220"/>
  <c r="BH220"/>
  <c r="BG220"/>
  <c r="BF220"/>
  <c r="T220"/>
  <c r="R220"/>
  <c r="P220"/>
  <c r="BI216"/>
  <c r="BH216"/>
  <c r="BG216"/>
  <c r="BF216"/>
  <c r="T216"/>
  <c r="R216"/>
  <c r="P216"/>
  <c r="BI214"/>
  <c r="BH214"/>
  <c r="BG214"/>
  <c r="BF214"/>
  <c r="T214"/>
  <c r="R214"/>
  <c r="P214"/>
  <c r="BI209"/>
  <c r="BH209"/>
  <c r="BG209"/>
  <c r="BF209"/>
  <c r="T209"/>
  <c r="R209"/>
  <c r="P209"/>
  <c r="BI206"/>
  <c r="BH206"/>
  <c r="BG206"/>
  <c r="BF206"/>
  <c r="T206"/>
  <c r="R206"/>
  <c r="P206"/>
  <c r="BI201"/>
  <c r="BH201"/>
  <c r="BG201"/>
  <c r="BF201"/>
  <c r="T201"/>
  <c r="R201"/>
  <c r="P201"/>
  <c r="BI198"/>
  <c r="BH198"/>
  <c r="BG198"/>
  <c r="BF198"/>
  <c r="T198"/>
  <c r="R198"/>
  <c r="P198"/>
  <c r="BI195"/>
  <c r="BH195"/>
  <c r="BG195"/>
  <c r="BF195"/>
  <c r="T195"/>
  <c r="R195"/>
  <c r="P195"/>
  <c r="BI192"/>
  <c r="BH192"/>
  <c r="BG192"/>
  <c r="BF192"/>
  <c r="T192"/>
  <c r="R192"/>
  <c r="P192"/>
  <c r="BI186"/>
  <c r="BH186"/>
  <c r="BG186"/>
  <c r="BF186"/>
  <c r="T186"/>
  <c r="R186"/>
  <c r="P186"/>
  <c r="BI182"/>
  <c r="BH182"/>
  <c r="BG182"/>
  <c r="BF182"/>
  <c r="T182"/>
  <c r="R182"/>
  <c r="P182"/>
  <c r="BI178"/>
  <c r="BH178"/>
  <c r="BG178"/>
  <c r="BF178"/>
  <c r="T178"/>
  <c r="R178"/>
  <c r="P178"/>
  <c r="BI176"/>
  <c r="BH176"/>
  <c r="BG176"/>
  <c r="BF176"/>
  <c r="T176"/>
  <c r="R176"/>
  <c r="P176"/>
  <c r="BI172"/>
  <c r="BH172"/>
  <c r="BG172"/>
  <c r="BF172"/>
  <c r="T172"/>
  <c r="R172"/>
  <c r="P172"/>
  <c r="BI168"/>
  <c r="BH168"/>
  <c r="BG168"/>
  <c r="BF168"/>
  <c r="T168"/>
  <c r="R168"/>
  <c r="P168"/>
  <c r="BI162"/>
  <c r="BH162"/>
  <c r="BG162"/>
  <c r="BF162"/>
  <c r="T162"/>
  <c r="R162"/>
  <c r="P162"/>
  <c r="BI160"/>
  <c r="BH160"/>
  <c r="BG160"/>
  <c r="BF160"/>
  <c r="T160"/>
  <c r="R160"/>
  <c r="P160"/>
  <c r="BI158"/>
  <c r="BH158"/>
  <c r="BG158"/>
  <c r="BF158"/>
  <c r="T158"/>
  <c r="R158"/>
  <c r="P158"/>
  <c r="BI153"/>
  <c r="BH153"/>
  <c r="BG153"/>
  <c r="BF153"/>
  <c r="T153"/>
  <c r="R153"/>
  <c r="P153"/>
  <c r="BI149"/>
  <c r="BH149"/>
  <c r="BG149"/>
  <c r="BF149"/>
  <c r="T149"/>
  <c r="R149"/>
  <c r="P149"/>
  <c r="BI145"/>
  <c r="BH145"/>
  <c r="BG145"/>
  <c r="BF145"/>
  <c r="T145"/>
  <c r="R145"/>
  <c r="P145"/>
  <c r="BI141"/>
  <c r="BH141"/>
  <c r="BG141"/>
  <c r="BF141"/>
  <c r="T141"/>
  <c r="R141"/>
  <c r="P141"/>
  <c r="BI140"/>
  <c r="BH140"/>
  <c r="BG140"/>
  <c r="BF140"/>
  <c r="T140"/>
  <c r="R140"/>
  <c r="P140"/>
  <c r="BI137"/>
  <c r="BH137"/>
  <c r="BG137"/>
  <c r="BF137"/>
  <c r="T137"/>
  <c r="R137"/>
  <c r="P137"/>
  <c r="BI136"/>
  <c r="BH136"/>
  <c r="BG136"/>
  <c r="BF136"/>
  <c r="T136"/>
  <c r="R136"/>
  <c r="P136"/>
  <c r="BI133"/>
  <c r="BH133"/>
  <c r="BG133"/>
  <c r="BF133"/>
  <c r="T133"/>
  <c r="R133"/>
  <c r="P133"/>
  <c r="BI132"/>
  <c r="BH132"/>
  <c r="BG132"/>
  <c r="BF132"/>
  <c r="T132"/>
  <c r="R132"/>
  <c r="P132"/>
  <c r="BI129"/>
  <c r="BH129"/>
  <c r="BG129"/>
  <c r="BF129"/>
  <c r="T129"/>
  <c r="R129"/>
  <c r="P129"/>
  <c r="BI126"/>
  <c r="BH126"/>
  <c r="BG126"/>
  <c r="BF126"/>
  <c r="T126"/>
  <c r="R126"/>
  <c r="P126"/>
  <c r="BI121"/>
  <c r="BH121"/>
  <c r="BG121"/>
  <c r="BF121"/>
  <c r="T121"/>
  <c r="R121"/>
  <c r="P121"/>
  <c r="BI116"/>
  <c r="BH116"/>
  <c r="BG116"/>
  <c r="BF116"/>
  <c r="T116"/>
  <c r="R116"/>
  <c r="P116"/>
  <c r="BI113"/>
  <c r="BH113"/>
  <c r="BG113"/>
  <c r="BF113"/>
  <c r="T113"/>
  <c r="R113"/>
  <c r="P113"/>
  <c r="BI108"/>
  <c r="BH108"/>
  <c r="BG108"/>
  <c r="BF108"/>
  <c r="T108"/>
  <c r="R108"/>
  <c r="P108"/>
  <c r="BI103"/>
  <c r="BH103"/>
  <c r="BG103"/>
  <c r="BF103"/>
  <c r="T103"/>
  <c r="R103"/>
  <c r="P103"/>
  <c r="BI102"/>
  <c r="BH102"/>
  <c r="BG102"/>
  <c r="BF102"/>
  <c r="T102"/>
  <c r="R102"/>
  <c r="P102"/>
  <c r="BI100"/>
  <c r="BH100"/>
  <c r="BG100"/>
  <c r="BF100"/>
  <c r="T100"/>
  <c r="R100"/>
  <c r="P100"/>
  <c r="BI97"/>
  <c r="BH97"/>
  <c r="BG97"/>
  <c r="BF97"/>
  <c r="T97"/>
  <c r="R97"/>
  <c r="P97"/>
  <c r="J91"/>
  <c r="J90"/>
  <c r="F90"/>
  <c r="F88"/>
  <c r="E86"/>
  <c r="J59"/>
  <c r="J58"/>
  <c r="F58"/>
  <c r="F56"/>
  <c r="E54"/>
  <c r="J20"/>
  <c r="E20"/>
  <c r="F59"/>
  <c r="J19"/>
  <c r="J14"/>
  <c r="J88"/>
  <c r="E7"/>
  <c r="E82"/>
  <c i="7" r="J39"/>
  <c r="J38"/>
  <c i="1" r="AY62"/>
  <c i="7" r="J37"/>
  <c i="1" r="AX62"/>
  <c i="7" r="BI469"/>
  <c r="BH469"/>
  <c r="BG469"/>
  <c r="BF469"/>
  <c r="T469"/>
  <c r="R469"/>
  <c r="P469"/>
  <c r="BI468"/>
  <c r="BH468"/>
  <c r="BG468"/>
  <c r="BF468"/>
  <c r="T468"/>
  <c r="R468"/>
  <c r="P468"/>
  <c r="BI467"/>
  <c r="BH467"/>
  <c r="BG467"/>
  <c r="BF467"/>
  <c r="T467"/>
  <c r="R467"/>
  <c r="P467"/>
  <c r="BI466"/>
  <c r="BH466"/>
  <c r="BG466"/>
  <c r="BF466"/>
  <c r="T466"/>
  <c r="R466"/>
  <c r="P466"/>
  <c r="BI465"/>
  <c r="BH465"/>
  <c r="BG465"/>
  <c r="BF465"/>
  <c r="T465"/>
  <c r="R465"/>
  <c r="P465"/>
  <c r="BI464"/>
  <c r="BH464"/>
  <c r="BG464"/>
  <c r="BF464"/>
  <c r="T464"/>
  <c r="R464"/>
  <c r="P464"/>
  <c r="BI463"/>
  <c r="BH463"/>
  <c r="BG463"/>
  <c r="BF463"/>
  <c r="T463"/>
  <c r="R463"/>
  <c r="P463"/>
  <c r="BI462"/>
  <c r="BH462"/>
  <c r="BG462"/>
  <c r="BF462"/>
  <c r="T462"/>
  <c r="R462"/>
  <c r="P462"/>
  <c r="BI461"/>
  <c r="BH461"/>
  <c r="BG461"/>
  <c r="BF461"/>
  <c r="T461"/>
  <c r="R461"/>
  <c r="P461"/>
  <c r="BI460"/>
  <c r="BH460"/>
  <c r="BG460"/>
  <c r="BF460"/>
  <c r="T460"/>
  <c r="R460"/>
  <c r="P460"/>
  <c r="BI459"/>
  <c r="BH459"/>
  <c r="BG459"/>
  <c r="BF459"/>
  <c r="T459"/>
  <c r="R459"/>
  <c r="P459"/>
  <c r="BI458"/>
  <c r="BH458"/>
  <c r="BG458"/>
  <c r="BF458"/>
  <c r="T458"/>
  <c r="R458"/>
  <c r="P458"/>
  <c r="BI457"/>
  <c r="BH457"/>
  <c r="BG457"/>
  <c r="BF457"/>
  <c r="T457"/>
  <c r="R457"/>
  <c r="P457"/>
  <c r="BI456"/>
  <c r="BH456"/>
  <c r="BG456"/>
  <c r="BF456"/>
  <c r="T456"/>
  <c r="R456"/>
  <c r="P456"/>
  <c r="BI455"/>
  <c r="BH455"/>
  <c r="BG455"/>
  <c r="BF455"/>
  <c r="T455"/>
  <c r="R455"/>
  <c r="P455"/>
  <c r="BI454"/>
  <c r="BH454"/>
  <c r="BG454"/>
  <c r="BF454"/>
  <c r="T454"/>
  <c r="R454"/>
  <c r="P454"/>
  <c r="BI453"/>
  <c r="BH453"/>
  <c r="BG453"/>
  <c r="BF453"/>
  <c r="T453"/>
  <c r="R453"/>
  <c r="P453"/>
  <c r="BI452"/>
  <c r="BH452"/>
  <c r="BG452"/>
  <c r="BF452"/>
  <c r="T452"/>
  <c r="R452"/>
  <c r="P452"/>
  <c r="BI445"/>
  <c r="BH445"/>
  <c r="BG445"/>
  <c r="BF445"/>
  <c r="T445"/>
  <c r="T444"/>
  <c r="R445"/>
  <c r="R444"/>
  <c r="P445"/>
  <c r="P444"/>
  <c r="BI442"/>
  <c r="BH442"/>
  <c r="BG442"/>
  <c r="BF442"/>
  <c r="T442"/>
  <c r="R442"/>
  <c r="P442"/>
  <c r="BI435"/>
  <c r="BH435"/>
  <c r="BG435"/>
  <c r="BF435"/>
  <c r="T435"/>
  <c r="R435"/>
  <c r="P435"/>
  <c r="BI432"/>
  <c r="BH432"/>
  <c r="BG432"/>
  <c r="BF432"/>
  <c r="T432"/>
  <c r="R432"/>
  <c r="P432"/>
  <c r="BI429"/>
  <c r="BH429"/>
  <c r="BG429"/>
  <c r="BF429"/>
  <c r="T429"/>
  <c r="R429"/>
  <c r="P429"/>
  <c r="BI426"/>
  <c r="BH426"/>
  <c r="BG426"/>
  <c r="BF426"/>
  <c r="T426"/>
  <c r="R426"/>
  <c r="P426"/>
  <c r="BI421"/>
  <c r="BH421"/>
  <c r="BG421"/>
  <c r="BF421"/>
  <c r="T421"/>
  <c r="R421"/>
  <c r="P421"/>
  <c r="BI418"/>
  <c r="BH418"/>
  <c r="BG418"/>
  <c r="BF418"/>
  <c r="T418"/>
  <c r="R418"/>
  <c r="P418"/>
  <c r="BI416"/>
  <c r="BH416"/>
  <c r="BG416"/>
  <c r="BF416"/>
  <c r="T416"/>
  <c r="R416"/>
  <c r="P416"/>
  <c r="BI413"/>
  <c r="BH413"/>
  <c r="BG413"/>
  <c r="BF413"/>
  <c r="T413"/>
  <c r="R413"/>
  <c r="P413"/>
  <c r="BI411"/>
  <c r="BH411"/>
  <c r="BG411"/>
  <c r="BF411"/>
  <c r="T411"/>
  <c r="R411"/>
  <c r="P411"/>
  <c r="BI410"/>
  <c r="BH410"/>
  <c r="BG410"/>
  <c r="BF410"/>
  <c r="T410"/>
  <c r="R410"/>
  <c r="P410"/>
  <c r="BI408"/>
  <c r="BH408"/>
  <c r="BG408"/>
  <c r="BF408"/>
  <c r="T408"/>
  <c r="T407"/>
  <c r="R408"/>
  <c r="R407"/>
  <c r="P408"/>
  <c r="P407"/>
  <c r="BI405"/>
  <c r="BH405"/>
  <c r="BG405"/>
  <c r="BF405"/>
  <c r="T405"/>
  <c r="R405"/>
  <c r="P405"/>
  <c r="BI402"/>
  <c r="BH402"/>
  <c r="BG402"/>
  <c r="BF402"/>
  <c r="T402"/>
  <c r="R402"/>
  <c r="P402"/>
  <c r="BI399"/>
  <c r="BH399"/>
  <c r="BG399"/>
  <c r="BF399"/>
  <c r="T399"/>
  <c r="R399"/>
  <c r="P399"/>
  <c r="BI397"/>
  <c r="BH397"/>
  <c r="BG397"/>
  <c r="BF397"/>
  <c r="T397"/>
  <c r="R397"/>
  <c r="P397"/>
  <c r="BI394"/>
  <c r="BH394"/>
  <c r="BG394"/>
  <c r="BF394"/>
  <c r="T394"/>
  <c r="R394"/>
  <c r="P394"/>
  <c r="BI391"/>
  <c r="BH391"/>
  <c r="BG391"/>
  <c r="BF391"/>
  <c r="T391"/>
  <c r="R391"/>
  <c r="P391"/>
  <c r="BI388"/>
  <c r="BH388"/>
  <c r="BG388"/>
  <c r="BF388"/>
  <c r="T388"/>
  <c r="R388"/>
  <c r="P388"/>
  <c r="BI384"/>
  <c r="BH384"/>
  <c r="BG384"/>
  <c r="BF384"/>
  <c r="T384"/>
  <c r="R384"/>
  <c r="P384"/>
  <c r="BI381"/>
  <c r="BH381"/>
  <c r="BG381"/>
  <c r="BF381"/>
  <c r="T381"/>
  <c r="R381"/>
  <c r="P381"/>
  <c r="BI378"/>
  <c r="BH378"/>
  <c r="BG378"/>
  <c r="BF378"/>
  <c r="T378"/>
  <c r="R378"/>
  <c r="P378"/>
  <c r="BI375"/>
  <c r="BH375"/>
  <c r="BG375"/>
  <c r="BF375"/>
  <c r="T375"/>
  <c r="R375"/>
  <c r="P375"/>
  <c r="BI372"/>
  <c r="BH372"/>
  <c r="BG372"/>
  <c r="BF372"/>
  <c r="T372"/>
  <c r="R372"/>
  <c r="P372"/>
  <c r="BI370"/>
  <c r="BH370"/>
  <c r="BG370"/>
  <c r="BF370"/>
  <c r="T370"/>
  <c r="R370"/>
  <c r="P370"/>
  <c r="BI368"/>
  <c r="BH368"/>
  <c r="BG368"/>
  <c r="BF368"/>
  <c r="T368"/>
  <c r="R368"/>
  <c r="P368"/>
  <c r="BI365"/>
  <c r="BH365"/>
  <c r="BG365"/>
  <c r="BF365"/>
  <c r="T365"/>
  <c r="R365"/>
  <c r="P365"/>
  <c r="BI359"/>
  <c r="BH359"/>
  <c r="BG359"/>
  <c r="BF359"/>
  <c r="T359"/>
  <c r="R359"/>
  <c r="P359"/>
  <c r="BI353"/>
  <c r="BH353"/>
  <c r="BG353"/>
  <c r="BF353"/>
  <c r="T353"/>
  <c r="R353"/>
  <c r="P353"/>
  <c r="BI350"/>
  <c r="BH350"/>
  <c r="BG350"/>
  <c r="BF350"/>
  <c r="T350"/>
  <c r="R350"/>
  <c r="P350"/>
  <c r="BI348"/>
  <c r="BH348"/>
  <c r="BG348"/>
  <c r="BF348"/>
  <c r="T348"/>
  <c r="R348"/>
  <c r="P348"/>
  <c r="BI346"/>
  <c r="BH346"/>
  <c r="BG346"/>
  <c r="BF346"/>
  <c r="T346"/>
  <c r="R346"/>
  <c r="P346"/>
  <c r="BI344"/>
  <c r="BH344"/>
  <c r="BG344"/>
  <c r="BF344"/>
  <c r="T344"/>
  <c r="R344"/>
  <c r="P344"/>
  <c r="BI341"/>
  <c r="BH341"/>
  <c r="BG341"/>
  <c r="BF341"/>
  <c r="T341"/>
  <c r="R341"/>
  <c r="P341"/>
  <c r="BI339"/>
  <c r="BH339"/>
  <c r="BG339"/>
  <c r="BF339"/>
  <c r="T339"/>
  <c r="R339"/>
  <c r="P339"/>
  <c r="BI337"/>
  <c r="BH337"/>
  <c r="BG337"/>
  <c r="BF337"/>
  <c r="T337"/>
  <c r="R337"/>
  <c r="P337"/>
  <c r="BI334"/>
  <c r="BH334"/>
  <c r="BG334"/>
  <c r="BF334"/>
  <c r="T334"/>
  <c r="R334"/>
  <c r="P334"/>
  <c r="BI332"/>
  <c r="BH332"/>
  <c r="BG332"/>
  <c r="BF332"/>
  <c r="T332"/>
  <c r="R332"/>
  <c r="P332"/>
  <c r="BI329"/>
  <c r="BH329"/>
  <c r="BG329"/>
  <c r="BF329"/>
  <c r="T329"/>
  <c r="R329"/>
  <c r="P329"/>
  <c r="BI327"/>
  <c r="BH327"/>
  <c r="BG327"/>
  <c r="BF327"/>
  <c r="T327"/>
  <c r="R327"/>
  <c r="P327"/>
  <c r="BI322"/>
  <c r="BH322"/>
  <c r="BG322"/>
  <c r="BF322"/>
  <c r="T322"/>
  <c r="R322"/>
  <c r="P322"/>
  <c r="BI320"/>
  <c r="BH320"/>
  <c r="BG320"/>
  <c r="BF320"/>
  <c r="T320"/>
  <c r="R320"/>
  <c r="P320"/>
  <c r="BI315"/>
  <c r="BH315"/>
  <c r="BG315"/>
  <c r="BF315"/>
  <c r="T315"/>
  <c r="R315"/>
  <c r="P315"/>
  <c r="BI311"/>
  <c r="BH311"/>
  <c r="BG311"/>
  <c r="BF311"/>
  <c r="T311"/>
  <c r="T310"/>
  <c r="R311"/>
  <c r="R310"/>
  <c r="P311"/>
  <c r="P310"/>
  <c r="BI308"/>
  <c r="BH308"/>
  <c r="BG308"/>
  <c r="BF308"/>
  <c r="T308"/>
  <c r="R308"/>
  <c r="P308"/>
  <c r="BI305"/>
  <c r="BH305"/>
  <c r="BG305"/>
  <c r="BF305"/>
  <c r="T305"/>
  <c r="R305"/>
  <c r="P305"/>
  <c r="BI303"/>
  <c r="BH303"/>
  <c r="BG303"/>
  <c r="BF303"/>
  <c r="T303"/>
  <c r="R303"/>
  <c r="P303"/>
  <c r="BI300"/>
  <c r="BH300"/>
  <c r="BG300"/>
  <c r="BF300"/>
  <c r="T300"/>
  <c r="R300"/>
  <c r="P300"/>
  <c r="BI299"/>
  <c r="BH299"/>
  <c r="BG299"/>
  <c r="BF299"/>
  <c r="T299"/>
  <c r="R299"/>
  <c r="P299"/>
  <c r="BI296"/>
  <c r="BH296"/>
  <c r="BG296"/>
  <c r="BF296"/>
  <c r="T296"/>
  <c r="R296"/>
  <c r="P296"/>
  <c r="BI295"/>
  <c r="BH295"/>
  <c r="BG295"/>
  <c r="BF295"/>
  <c r="T295"/>
  <c r="R295"/>
  <c r="P295"/>
  <c r="BI293"/>
  <c r="BH293"/>
  <c r="BG293"/>
  <c r="BF293"/>
  <c r="T293"/>
  <c r="R293"/>
  <c r="P293"/>
  <c r="BI291"/>
  <c r="BH291"/>
  <c r="BG291"/>
  <c r="BF291"/>
  <c r="T291"/>
  <c r="R291"/>
  <c r="P291"/>
  <c r="BI290"/>
  <c r="BH290"/>
  <c r="BG290"/>
  <c r="BF290"/>
  <c r="T290"/>
  <c r="R290"/>
  <c r="P290"/>
  <c r="BI288"/>
  <c r="BH288"/>
  <c r="BG288"/>
  <c r="BF288"/>
  <c r="T288"/>
  <c r="R288"/>
  <c r="P288"/>
  <c r="BI286"/>
  <c r="BH286"/>
  <c r="BG286"/>
  <c r="BF286"/>
  <c r="T286"/>
  <c r="R286"/>
  <c r="P286"/>
  <c r="BI284"/>
  <c r="BH284"/>
  <c r="BG284"/>
  <c r="BF284"/>
  <c r="T284"/>
  <c r="R284"/>
  <c r="P284"/>
  <c r="BI282"/>
  <c r="BH282"/>
  <c r="BG282"/>
  <c r="BF282"/>
  <c r="T282"/>
  <c r="R282"/>
  <c r="P282"/>
  <c r="BI279"/>
  <c r="BH279"/>
  <c r="BG279"/>
  <c r="BF279"/>
  <c r="T279"/>
  <c r="R279"/>
  <c r="P279"/>
  <c r="BI277"/>
  <c r="BH277"/>
  <c r="BG277"/>
  <c r="BF277"/>
  <c r="T277"/>
  <c r="R277"/>
  <c r="P277"/>
  <c r="BI275"/>
  <c r="BH275"/>
  <c r="BG275"/>
  <c r="BF275"/>
  <c r="T275"/>
  <c r="R275"/>
  <c r="P275"/>
  <c r="BI272"/>
  <c r="BH272"/>
  <c r="BG272"/>
  <c r="BF272"/>
  <c r="T272"/>
  <c r="R272"/>
  <c r="P272"/>
  <c r="BI270"/>
  <c r="BH270"/>
  <c r="BG270"/>
  <c r="BF270"/>
  <c r="T270"/>
  <c r="R270"/>
  <c r="P270"/>
  <c r="BI266"/>
  <c r="BH266"/>
  <c r="BG266"/>
  <c r="BF266"/>
  <c r="T266"/>
  <c r="R266"/>
  <c r="P266"/>
  <c r="BI264"/>
  <c r="BH264"/>
  <c r="BG264"/>
  <c r="BF264"/>
  <c r="T264"/>
  <c r="R264"/>
  <c r="P264"/>
  <c r="BI261"/>
  <c r="BH261"/>
  <c r="BG261"/>
  <c r="BF261"/>
  <c r="T261"/>
  <c r="R261"/>
  <c r="P261"/>
  <c r="BI258"/>
  <c r="BH258"/>
  <c r="BG258"/>
  <c r="BF258"/>
  <c r="T258"/>
  <c r="R258"/>
  <c r="P258"/>
  <c r="BI252"/>
  <c r="BH252"/>
  <c r="BG252"/>
  <c r="BF252"/>
  <c r="T252"/>
  <c r="R252"/>
  <c r="P252"/>
  <c r="BI245"/>
  <c r="BH245"/>
  <c r="BG245"/>
  <c r="BF245"/>
  <c r="T245"/>
  <c r="R245"/>
  <c r="P245"/>
  <c r="BI243"/>
  <c r="BH243"/>
  <c r="BG243"/>
  <c r="BF243"/>
  <c r="T243"/>
  <c r="R243"/>
  <c r="P243"/>
  <c r="BI241"/>
  <c r="BH241"/>
  <c r="BG241"/>
  <c r="BF241"/>
  <c r="T241"/>
  <c r="R241"/>
  <c r="P241"/>
  <c r="BI238"/>
  <c r="BH238"/>
  <c r="BG238"/>
  <c r="BF238"/>
  <c r="T238"/>
  <c r="R238"/>
  <c r="P238"/>
  <c r="BI236"/>
  <c r="BH236"/>
  <c r="BG236"/>
  <c r="BF236"/>
  <c r="T236"/>
  <c r="R236"/>
  <c r="P236"/>
  <c r="BI233"/>
  <c r="BH233"/>
  <c r="BG233"/>
  <c r="BF233"/>
  <c r="T233"/>
  <c r="R233"/>
  <c r="P233"/>
  <c r="BI229"/>
  <c r="BH229"/>
  <c r="BG229"/>
  <c r="BF229"/>
  <c r="T229"/>
  <c r="R229"/>
  <c r="P229"/>
  <c r="BI226"/>
  <c r="BH226"/>
  <c r="BG226"/>
  <c r="BF226"/>
  <c r="T226"/>
  <c r="R226"/>
  <c r="P226"/>
  <c r="BI221"/>
  <c r="BH221"/>
  <c r="BG221"/>
  <c r="BF221"/>
  <c r="T221"/>
  <c r="R221"/>
  <c r="P221"/>
  <c r="BI217"/>
  <c r="BH217"/>
  <c r="BG217"/>
  <c r="BF217"/>
  <c r="T217"/>
  <c r="R217"/>
  <c r="P217"/>
  <c r="BI214"/>
  <c r="BH214"/>
  <c r="BG214"/>
  <c r="BF214"/>
  <c r="T214"/>
  <c r="R214"/>
  <c r="P214"/>
  <c r="BI213"/>
  <c r="BH213"/>
  <c r="BG213"/>
  <c r="BF213"/>
  <c r="T213"/>
  <c r="R213"/>
  <c r="P213"/>
  <c r="BI211"/>
  <c r="BH211"/>
  <c r="BG211"/>
  <c r="BF211"/>
  <c r="T211"/>
  <c r="R211"/>
  <c r="P211"/>
  <c r="BI207"/>
  <c r="BH207"/>
  <c r="BG207"/>
  <c r="BF207"/>
  <c r="T207"/>
  <c r="R207"/>
  <c r="P207"/>
  <c r="BI206"/>
  <c r="BH206"/>
  <c r="BG206"/>
  <c r="BF206"/>
  <c r="T206"/>
  <c r="R206"/>
  <c r="P206"/>
  <c r="BI203"/>
  <c r="BH203"/>
  <c r="BG203"/>
  <c r="BF203"/>
  <c r="T203"/>
  <c r="R203"/>
  <c r="P203"/>
  <c r="BI199"/>
  <c r="BH199"/>
  <c r="BG199"/>
  <c r="BF199"/>
  <c r="T199"/>
  <c r="R199"/>
  <c r="P199"/>
  <c r="BI196"/>
  <c r="BH196"/>
  <c r="BG196"/>
  <c r="BF196"/>
  <c r="T196"/>
  <c r="R196"/>
  <c r="P196"/>
  <c r="BI190"/>
  <c r="BH190"/>
  <c r="BG190"/>
  <c r="BF190"/>
  <c r="T190"/>
  <c r="R190"/>
  <c r="P190"/>
  <c r="BI187"/>
  <c r="BH187"/>
  <c r="BG187"/>
  <c r="BF187"/>
  <c r="T187"/>
  <c r="R187"/>
  <c r="P187"/>
  <c r="BI181"/>
  <c r="BH181"/>
  <c r="BG181"/>
  <c r="BF181"/>
  <c r="T181"/>
  <c r="R181"/>
  <c r="P181"/>
  <c r="BI179"/>
  <c r="BH179"/>
  <c r="BG179"/>
  <c r="BF179"/>
  <c r="T179"/>
  <c r="R179"/>
  <c r="P179"/>
  <c r="BI176"/>
  <c r="BH176"/>
  <c r="BG176"/>
  <c r="BF176"/>
  <c r="T176"/>
  <c r="R176"/>
  <c r="P176"/>
  <c r="BI170"/>
  <c r="BH170"/>
  <c r="BG170"/>
  <c r="BF170"/>
  <c r="T170"/>
  <c r="R170"/>
  <c r="P170"/>
  <c r="BI167"/>
  <c r="BH167"/>
  <c r="BG167"/>
  <c r="BF167"/>
  <c r="T167"/>
  <c r="R167"/>
  <c r="P167"/>
  <c r="BI165"/>
  <c r="BH165"/>
  <c r="BG165"/>
  <c r="BF165"/>
  <c r="T165"/>
  <c r="R165"/>
  <c r="P165"/>
  <c r="BI162"/>
  <c r="BH162"/>
  <c r="BG162"/>
  <c r="BF162"/>
  <c r="T162"/>
  <c r="R162"/>
  <c r="P162"/>
  <c r="BI159"/>
  <c r="BH159"/>
  <c r="BG159"/>
  <c r="BF159"/>
  <c r="T159"/>
  <c r="R159"/>
  <c r="P159"/>
  <c r="BI155"/>
  <c r="BH155"/>
  <c r="BG155"/>
  <c r="BF155"/>
  <c r="T155"/>
  <c r="R155"/>
  <c r="P155"/>
  <c r="BI147"/>
  <c r="BH147"/>
  <c r="BG147"/>
  <c r="BF147"/>
  <c r="T147"/>
  <c r="R147"/>
  <c r="P147"/>
  <c r="BI144"/>
  <c r="BH144"/>
  <c r="BG144"/>
  <c r="BF144"/>
  <c r="T144"/>
  <c r="R144"/>
  <c r="P144"/>
  <c r="BI133"/>
  <c r="BH133"/>
  <c r="BG133"/>
  <c r="BF133"/>
  <c r="T133"/>
  <c r="R133"/>
  <c r="P133"/>
  <c r="BI122"/>
  <c r="BH122"/>
  <c r="BG122"/>
  <c r="BF122"/>
  <c r="T122"/>
  <c r="R122"/>
  <c r="P122"/>
  <c r="BI116"/>
  <c r="BH116"/>
  <c r="BG116"/>
  <c r="BF116"/>
  <c r="T116"/>
  <c r="R116"/>
  <c r="P116"/>
  <c r="BI112"/>
  <c r="BH112"/>
  <c r="BG112"/>
  <c r="BF112"/>
  <c r="T112"/>
  <c r="R112"/>
  <c r="P112"/>
  <c r="J106"/>
  <c r="J105"/>
  <c r="F105"/>
  <c r="F103"/>
  <c r="E101"/>
  <c r="J59"/>
  <c r="J58"/>
  <c r="F58"/>
  <c r="F56"/>
  <c r="E54"/>
  <c r="J20"/>
  <c r="E20"/>
  <c r="F106"/>
  <c r="J19"/>
  <c r="J14"/>
  <c r="J103"/>
  <c r="E7"/>
  <c r="E97"/>
  <c i="6" r="J37"/>
  <c r="J36"/>
  <c i="1" r="AY60"/>
  <c i="6" r="J35"/>
  <c i="1" r="AX60"/>
  <c i="6"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7"/>
  <c r="BH87"/>
  <c r="BG87"/>
  <c r="BF87"/>
  <c r="T87"/>
  <c r="R87"/>
  <c r="P87"/>
  <c r="BI86"/>
  <c r="BH86"/>
  <c r="BG86"/>
  <c r="BF86"/>
  <c r="T86"/>
  <c r="R86"/>
  <c r="P86"/>
  <c r="J80"/>
  <c r="J79"/>
  <c r="F79"/>
  <c r="F77"/>
  <c r="E75"/>
  <c r="J55"/>
  <c r="J54"/>
  <c r="F54"/>
  <c r="F52"/>
  <c r="E50"/>
  <c r="J18"/>
  <c r="E18"/>
  <c r="F80"/>
  <c r="J17"/>
  <c r="J12"/>
  <c r="J77"/>
  <c r="E7"/>
  <c r="E48"/>
  <c i="5" r="J39"/>
  <c r="J38"/>
  <c i="1" r="AY59"/>
  <c i="5" r="J37"/>
  <c i="1" r="AX59"/>
  <c i="5" r="BI164"/>
  <c r="BH164"/>
  <c r="BG164"/>
  <c r="BF164"/>
  <c r="T164"/>
  <c r="T163"/>
  <c r="R164"/>
  <c r="R163"/>
  <c r="P164"/>
  <c r="P163"/>
  <c r="BI161"/>
  <c r="BH161"/>
  <c r="BG161"/>
  <c r="BF161"/>
  <c r="T161"/>
  <c r="R161"/>
  <c r="P161"/>
  <c r="BI159"/>
  <c r="BH159"/>
  <c r="BG159"/>
  <c r="BF159"/>
  <c r="T159"/>
  <c r="R159"/>
  <c r="P159"/>
  <c r="BI158"/>
  <c r="BH158"/>
  <c r="BG158"/>
  <c r="BF158"/>
  <c r="T158"/>
  <c r="R158"/>
  <c r="P158"/>
  <c r="BI157"/>
  <c r="BH157"/>
  <c r="BG157"/>
  <c r="BF157"/>
  <c r="T157"/>
  <c r="R157"/>
  <c r="P157"/>
  <c r="BI155"/>
  <c r="BH155"/>
  <c r="BG155"/>
  <c r="BF155"/>
  <c r="T155"/>
  <c r="R155"/>
  <c r="P155"/>
  <c r="BI154"/>
  <c r="BH154"/>
  <c r="BG154"/>
  <c r="BF154"/>
  <c r="T154"/>
  <c r="R154"/>
  <c r="P154"/>
  <c r="BI153"/>
  <c r="BH153"/>
  <c r="BG153"/>
  <c r="BF153"/>
  <c r="T153"/>
  <c r="R153"/>
  <c r="P153"/>
  <c r="BI151"/>
  <c r="BH151"/>
  <c r="BG151"/>
  <c r="BF151"/>
  <c r="T151"/>
  <c r="R151"/>
  <c r="P151"/>
  <c r="BI150"/>
  <c r="BH150"/>
  <c r="BG150"/>
  <c r="BF150"/>
  <c r="T150"/>
  <c r="R150"/>
  <c r="P150"/>
  <c r="BI149"/>
  <c r="BH149"/>
  <c r="BG149"/>
  <c r="BF149"/>
  <c r="T149"/>
  <c r="R149"/>
  <c r="P149"/>
  <c r="BI146"/>
  <c r="BH146"/>
  <c r="BG146"/>
  <c r="BF146"/>
  <c r="T146"/>
  <c r="R146"/>
  <c r="P146"/>
  <c r="BI143"/>
  <c r="BH143"/>
  <c r="BG143"/>
  <c r="BF143"/>
  <c r="T143"/>
  <c r="R143"/>
  <c r="P143"/>
  <c r="BI140"/>
  <c r="BH140"/>
  <c r="BG140"/>
  <c r="BF140"/>
  <c r="T140"/>
  <c r="R140"/>
  <c r="P140"/>
  <c r="BI138"/>
  <c r="BH138"/>
  <c r="BG138"/>
  <c r="BF138"/>
  <c r="T138"/>
  <c r="R138"/>
  <c r="P138"/>
  <c r="BI136"/>
  <c r="BH136"/>
  <c r="BG136"/>
  <c r="BF136"/>
  <c r="T136"/>
  <c r="R136"/>
  <c r="P136"/>
  <c r="BI133"/>
  <c r="BH133"/>
  <c r="BG133"/>
  <c r="BF133"/>
  <c r="T133"/>
  <c r="R133"/>
  <c r="P133"/>
  <c r="BI130"/>
  <c r="BH130"/>
  <c r="BG130"/>
  <c r="BF130"/>
  <c r="T130"/>
  <c r="R130"/>
  <c r="P130"/>
  <c r="BI127"/>
  <c r="BH127"/>
  <c r="BG127"/>
  <c r="BF127"/>
  <c r="T127"/>
  <c r="R127"/>
  <c r="P127"/>
  <c r="BI125"/>
  <c r="BH125"/>
  <c r="BG125"/>
  <c r="BF125"/>
  <c r="T125"/>
  <c r="R125"/>
  <c r="P125"/>
  <c r="BI122"/>
  <c r="BH122"/>
  <c r="BG122"/>
  <c r="BF122"/>
  <c r="T122"/>
  <c r="R122"/>
  <c r="P122"/>
  <c r="BI120"/>
  <c r="BH120"/>
  <c r="BG120"/>
  <c r="BF120"/>
  <c r="T120"/>
  <c r="R120"/>
  <c r="P120"/>
  <c r="BI116"/>
  <c r="BH116"/>
  <c r="BG116"/>
  <c r="BF116"/>
  <c r="T116"/>
  <c r="R116"/>
  <c r="P116"/>
  <c r="BI113"/>
  <c r="BH113"/>
  <c r="BG113"/>
  <c r="BF113"/>
  <c r="T113"/>
  <c r="R113"/>
  <c r="P113"/>
  <c r="BI108"/>
  <c r="BH108"/>
  <c r="BG108"/>
  <c r="BF108"/>
  <c r="T108"/>
  <c r="R108"/>
  <c r="P108"/>
  <c r="BI105"/>
  <c r="BH105"/>
  <c r="BG105"/>
  <c r="BF105"/>
  <c r="T105"/>
  <c r="R105"/>
  <c r="P105"/>
  <c r="BI103"/>
  <c r="BH103"/>
  <c r="BG103"/>
  <c r="BF103"/>
  <c r="T103"/>
  <c r="R103"/>
  <c r="P103"/>
  <c r="BI100"/>
  <c r="BH100"/>
  <c r="BG100"/>
  <c r="BF100"/>
  <c r="T100"/>
  <c r="R100"/>
  <c r="P100"/>
  <c r="BI96"/>
  <c r="BH96"/>
  <c r="BG96"/>
  <c r="BF96"/>
  <c r="T96"/>
  <c r="R96"/>
  <c r="P96"/>
  <c r="BI93"/>
  <c r="BH93"/>
  <c r="BG93"/>
  <c r="BF93"/>
  <c r="T93"/>
  <c r="R93"/>
  <c r="P93"/>
  <c r="J87"/>
  <c r="J86"/>
  <c r="F86"/>
  <c r="F84"/>
  <c r="E82"/>
  <c r="J59"/>
  <c r="J58"/>
  <c r="F58"/>
  <c r="F56"/>
  <c r="E54"/>
  <c r="J20"/>
  <c r="E20"/>
  <c r="F59"/>
  <c r="J19"/>
  <c r="J14"/>
  <c r="J56"/>
  <c r="E7"/>
  <c r="E78"/>
  <c i="4" r="J39"/>
  <c r="J38"/>
  <c i="1" r="AY58"/>
  <c i="4" r="J37"/>
  <c i="1" r="AX58"/>
  <c i="4" r="BI227"/>
  <c r="BH227"/>
  <c r="BG227"/>
  <c r="BF227"/>
  <c r="T227"/>
  <c r="T226"/>
  <c r="R227"/>
  <c r="R226"/>
  <c r="P227"/>
  <c r="P226"/>
  <c r="BI224"/>
  <c r="BH224"/>
  <c r="BG224"/>
  <c r="BF224"/>
  <c r="T224"/>
  <c r="R224"/>
  <c r="P224"/>
  <c r="BI208"/>
  <c r="BH208"/>
  <c r="BG208"/>
  <c r="BF208"/>
  <c r="T208"/>
  <c r="R208"/>
  <c r="P208"/>
  <c r="BI204"/>
  <c r="BH204"/>
  <c r="BG204"/>
  <c r="BF204"/>
  <c r="T204"/>
  <c r="R204"/>
  <c r="P204"/>
  <c r="BI201"/>
  <c r="BH201"/>
  <c r="BG201"/>
  <c r="BF201"/>
  <c r="T201"/>
  <c r="R201"/>
  <c r="P201"/>
  <c r="BI195"/>
  <c r="BH195"/>
  <c r="BG195"/>
  <c r="BF195"/>
  <c r="T195"/>
  <c r="R195"/>
  <c r="P195"/>
  <c r="BI190"/>
  <c r="BH190"/>
  <c r="BG190"/>
  <c r="BF190"/>
  <c r="T190"/>
  <c r="R190"/>
  <c r="P190"/>
  <c r="BI182"/>
  <c r="BH182"/>
  <c r="BG182"/>
  <c r="BF182"/>
  <c r="T182"/>
  <c r="R182"/>
  <c r="P182"/>
  <c r="BI177"/>
  <c r="BH177"/>
  <c r="BG177"/>
  <c r="BF177"/>
  <c r="T177"/>
  <c r="R177"/>
  <c r="P177"/>
  <c r="BI168"/>
  <c r="BH168"/>
  <c r="BG168"/>
  <c r="BF168"/>
  <c r="T168"/>
  <c r="R168"/>
  <c r="P168"/>
  <c r="BI161"/>
  <c r="BH161"/>
  <c r="BG161"/>
  <c r="BF161"/>
  <c r="T161"/>
  <c r="R161"/>
  <c r="P161"/>
  <c r="BI157"/>
  <c r="BH157"/>
  <c r="BG157"/>
  <c r="BF157"/>
  <c r="T157"/>
  <c r="R157"/>
  <c r="P157"/>
  <c r="BI151"/>
  <c r="BH151"/>
  <c r="BG151"/>
  <c r="BF151"/>
  <c r="T151"/>
  <c r="R151"/>
  <c r="P151"/>
  <c r="BI143"/>
  <c r="BH143"/>
  <c r="BG143"/>
  <c r="BF143"/>
  <c r="T143"/>
  <c r="R143"/>
  <c r="P143"/>
  <c r="BI138"/>
  <c r="BH138"/>
  <c r="BG138"/>
  <c r="BF138"/>
  <c r="T138"/>
  <c r="R138"/>
  <c r="P138"/>
  <c r="BI130"/>
  <c r="BH130"/>
  <c r="BG130"/>
  <c r="BF130"/>
  <c r="T130"/>
  <c r="R130"/>
  <c r="P130"/>
  <c r="BI126"/>
  <c r="BH126"/>
  <c r="BG126"/>
  <c r="BF126"/>
  <c r="T126"/>
  <c r="R126"/>
  <c r="P126"/>
  <c r="BI122"/>
  <c r="BH122"/>
  <c r="BG122"/>
  <c r="BF122"/>
  <c r="T122"/>
  <c r="R122"/>
  <c r="P122"/>
  <c r="BI118"/>
  <c r="BH118"/>
  <c r="BG118"/>
  <c r="BF118"/>
  <c r="T118"/>
  <c r="R118"/>
  <c r="P118"/>
  <c r="BI107"/>
  <c r="BH107"/>
  <c r="BG107"/>
  <c r="BF107"/>
  <c r="T107"/>
  <c r="R107"/>
  <c r="P107"/>
  <c r="BI102"/>
  <c r="BH102"/>
  <c r="BG102"/>
  <c r="BF102"/>
  <c r="T102"/>
  <c r="R102"/>
  <c r="P102"/>
  <c r="BI93"/>
  <c r="BH93"/>
  <c r="BG93"/>
  <c r="BF93"/>
  <c r="T93"/>
  <c r="T92"/>
  <c r="R93"/>
  <c r="R92"/>
  <c r="P93"/>
  <c r="P92"/>
  <c r="J87"/>
  <c r="J86"/>
  <c r="F86"/>
  <c r="F84"/>
  <c r="E82"/>
  <c r="J59"/>
  <c r="J58"/>
  <c r="F58"/>
  <c r="F56"/>
  <c r="E54"/>
  <c r="J20"/>
  <c r="E20"/>
  <c r="F87"/>
  <c r="J19"/>
  <c r="J14"/>
  <c r="J84"/>
  <c r="E7"/>
  <c r="E78"/>
  <c i="3" r="J37"/>
  <c r="J36"/>
  <c i="1" r="AY56"/>
  <c i="3" r="J35"/>
  <c i="1" r="AX56"/>
  <c i="3" r="BI586"/>
  <c r="BH586"/>
  <c r="BG586"/>
  <c r="BF586"/>
  <c r="T586"/>
  <c r="T585"/>
  <c r="R586"/>
  <c r="R585"/>
  <c r="P586"/>
  <c r="P585"/>
  <c r="BI582"/>
  <c r="BH582"/>
  <c r="BG582"/>
  <c r="BF582"/>
  <c r="T582"/>
  <c r="R582"/>
  <c r="P582"/>
  <c r="BI579"/>
  <c r="BH579"/>
  <c r="BG579"/>
  <c r="BF579"/>
  <c r="T579"/>
  <c r="R579"/>
  <c r="P579"/>
  <c r="BI575"/>
  <c r="BH575"/>
  <c r="BG575"/>
  <c r="BF575"/>
  <c r="T575"/>
  <c r="R575"/>
  <c r="P575"/>
  <c r="BI570"/>
  <c r="BH570"/>
  <c r="BG570"/>
  <c r="BF570"/>
  <c r="T570"/>
  <c r="R570"/>
  <c r="P570"/>
  <c r="BI568"/>
  <c r="BH568"/>
  <c r="BG568"/>
  <c r="BF568"/>
  <c r="T568"/>
  <c r="R568"/>
  <c r="P568"/>
  <c r="BI565"/>
  <c r="BH565"/>
  <c r="BG565"/>
  <c r="BF565"/>
  <c r="T565"/>
  <c r="R565"/>
  <c r="P565"/>
  <c r="BI563"/>
  <c r="BH563"/>
  <c r="BG563"/>
  <c r="BF563"/>
  <c r="T563"/>
  <c r="R563"/>
  <c r="P563"/>
  <c r="BI548"/>
  <c r="BH548"/>
  <c r="BG548"/>
  <c r="BF548"/>
  <c r="T548"/>
  <c r="R548"/>
  <c r="P548"/>
  <c r="BI546"/>
  <c r="BH546"/>
  <c r="BG546"/>
  <c r="BF546"/>
  <c r="T546"/>
  <c r="R546"/>
  <c r="P546"/>
  <c r="BI538"/>
  <c r="BH538"/>
  <c r="BG538"/>
  <c r="BF538"/>
  <c r="T538"/>
  <c r="R538"/>
  <c r="P538"/>
  <c r="BI532"/>
  <c r="BH532"/>
  <c r="BG532"/>
  <c r="BF532"/>
  <c r="T532"/>
  <c r="R532"/>
  <c r="P532"/>
  <c r="BI530"/>
  <c r="BH530"/>
  <c r="BG530"/>
  <c r="BF530"/>
  <c r="T530"/>
  <c r="R530"/>
  <c r="P530"/>
  <c r="BI529"/>
  <c r="BH529"/>
  <c r="BG529"/>
  <c r="BF529"/>
  <c r="T529"/>
  <c r="R529"/>
  <c r="P529"/>
  <c r="BI527"/>
  <c r="BH527"/>
  <c r="BG527"/>
  <c r="BF527"/>
  <c r="T527"/>
  <c r="R527"/>
  <c r="P527"/>
  <c r="BI526"/>
  <c r="BH526"/>
  <c r="BG526"/>
  <c r="BF526"/>
  <c r="T526"/>
  <c r="R526"/>
  <c r="P526"/>
  <c r="BI524"/>
  <c r="BH524"/>
  <c r="BG524"/>
  <c r="BF524"/>
  <c r="T524"/>
  <c r="R524"/>
  <c r="P524"/>
  <c r="BI523"/>
  <c r="BH523"/>
  <c r="BG523"/>
  <c r="BF523"/>
  <c r="T523"/>
  <c r="R523"/>
  <c r="P523"/>
  <c r="BI522"/>
  <c r="BH522"/>
  <c r="BG522"/>
  <c r="BF522"/>
  <c r="T522"/>
  <c r="R522"/>
  <c r="P522"/>
  <c r="BI520"/>
  <c r="BH520"/>
  <c r="BG520"/>
  <c r="BF520"/>
  <c r="T520"/>
  <c r="R520"/>
  <c r="P520"/>
  <c r="BI519"/>
  <c r="BH519"/>
  <c r="BG519"/>
  <c r="BF519"/>
  <c r="T519"/>
  <c r="R519"/>
  <c r="P519"/>
  <c r="BI517"/>
  <c r="BH517"/>
  <c r="BG517"/>
  <c r="BF517"/>
  <c r="T517"/>
  <c r="R517"/>
  <c r="P517"/>
  <c r="BI516"/>
  <c r="BH516"/>
  <c r="BG516"/>
  <c r="BF516"/>
  <c r="T516"/>
  <c r="R516"/>
  <c r="P516"/>
  <c r="BI515"/>
  <c r="BH515"/>
  <c r="BG515"/>
  <c r="BF515"/>
  <c r="T515"/>
  <c r="R515"/>
  <c r="P515"/>
  <c r="BI514"/>
  <c r="BH514"/>
  <c r="BG514"/>
  <c r="BF514"/>
  <c r="T514"/>
  <c r="R514"/>
  <c r="P514"/>
  <c r="BI512"/>
  <c r="BH512"/>
  <c r="BG512"/>
  <c r="BF512"/>
  <c r="T512"/>
  <c r="R512"/>
  <c r="P512"/>
  <c r="BI509"/>
  <c r="BH509"/>
  <c r="BG509"/>
  <c r="BF509"/>
  <c r="T509"/>
  <c r="R509"/>
  <c r="P509"/>
  <c r="BI503"/>
  <c r="BH503"/>
  <c r="BG503"/>
  <c r="BF503"/>
  <c r="T503"/>
  <c r="R503"/>
  <c r="P503"/>
  <c r="BI500"/>
  <c r="BH500"/>
  <c r="BG500"/>
  <c r="BF500"/>
  <c r="T500"/>
  <c r="R500"/>
  <c r="P500"/>
  <c r="BI494"/>
  <c r="BH494"/>
  <c r="BG494"/>
  <c r="BF494"/>
  <c r="T494"/>
  <c r="R494"/>
  <c r="P494"/>
  <c r="BI493"/>
  <c r="BH493"/>
  <c r="BG493"/>
  <c r="BF493"/>
  <c r="T493"/>
  <c r="R493"/>
  <c r="P493"/>
  <c r="BI487"/>
  <c r="BH487"/>
  <c r="BG487"/>
  <c r="BF487"/>
  <c r="T487"/>
  <c r="R487"/>
  <c r="P487"/>
  <c r="BI484"/>
  <c r="BH484"/>
  <c r="BG484"/>
  <c r="BF484"/>
  <c r="T484"/>
  <c r="R484"/>
  <c r="P484"/>
  <c r="BI477"/>
  <c r="BH477"/>
  <c r="BG477"/>
  <c r="BF477"/>
  <c r="T477"/>
  <c r="R477"/>
  <c r="P477"/>
  <c r="BI475"/>
  <c r="BH475"/>
  <c r="BG475"/>
  <c r="BF475"/>
  <c r="T475"/>
  <c r="R475"/>
  <c r="P475"/>
  <c r="BI469"/>
  <c r="BH469"/>
  <c r="BG469"/>
  <c r="BF469"/>
  <c r="T469"/>
  <c r="R469"/>
  <c r="P469"/>
  <c r="BI467"/>
  <c r="BH467"/>
  <c r="BG467"/>
  <c r="BF467"/>
  <c r="T467"/>
  <c r="R467"/>
  <c r="P467"/>
  <c r="BI464"/>
  <c r="BH464"/>
  <c r="BG464"/>
  <c r="BF464"/>
  <c r="T464"/>
  <c r="R464"/>
  <c r="P464"/>
  <c r="BI462"/>
  <c r="BH462"/>
  <c r="BG462"/>
  <c r="BF462"/>
  <c r="T462"/>
  <c r="R462"/>
  <c r="P462"/>
  <c r="BI460"/>
  <c r="BH460"/>
  <c r="BG460"/>
  <c r="BF460"/>
  <c r="T460"/>
  <c r="R460"/>
  <c r="P460"/>
  <c r="BI459"/>
  <c r="BH459"/>
  <c r="BG459"/>
  <c r="BF459"/>
  <c r="T459"/>
  <c r="R459"/>
  <c r="P459"/>
  <c r="BI458"/>
  <c r="BH458"/>
  <c r="BG458"/>
  <c r="BF458"/>
  <c r="T458"/>
  <c r="R458"/>
  <c r="P458"/>
  <c r="BI457"/>
  <c r="BH457"/>
  <c r="BG457"/>
  <c r="BF457"/>
  <c r="T457"/>
  <c r="R457"/>
  <c r="P457"/>
  <c r="BI456"/>
  <c r="BH456"/>
  <c r="BG456"/>
  <c r="BF456"/>
  <c r="T456"/>
  <c r="R456"/>
  <c r="P456"/>
  <c r="BI454"/>
  <c r="BH454"/>
  <c r="BG454"/>
  <c r="BF454"/>
  <c r="T454"/>
  <c r="R454"/>
  <c r="P454"/>
  <c r="BI439"/>
  <c r="BH439"/>
  <c r="BG439"/>
  <c r="BF439"/>
  <c r="T439"/>
  <c r="R439"/>
  <c r="P439"/>
  <c r="BI432"/>
  <c r="BH432"/>
  <c r="BG432"/>
  <c r="BF432"/>
  <c r="T432"/>
  <c r="T431"/>
  <c r="R432"/>
  <c r="R431"/>
  <c r="P432"/>
  <c r="P431"/>
  <c r="BI430"/>
  <c r="BH430"/>
  <c r="BG430"/>
  <c r="BF430"/>
  <c r="T430"/>
  <c r="R430"/>
  <c r="P430"/>
  <c r="BI424"/>
  <c r="BH424"/>
  <c r="BG424"/>
  <c r="BF424"/>
  <c r="T424"/>
  <c r="R424"/>
  <c r="P424"/>
  <c r="BI421"/>
  <c r="BH421"/>
  <c r="BG421"/>
  <c r="BF421"/>
  <c r="T421"/>
  <c r="R421"/>
  <c r="P421"/>
  <c r="BI419"/>
  <c r="BH419"/>
  <c r="BG419"/>
  <c r="BF419"/>
  <c r="T419"/>
  <c r="R419"/>
  <c r="P419"/>
  <c r="BI410"/>
  <c r="BH410"/>
  <c r="BG410"/>
  <c r="BF410"/>
  <c r="T410"/>
  <c r="R410"/>
  <c r="P410"/>
  <c r="BI408"/>
  <c r="BH408"/>
  <c r="BG408"/>
  <c r="BF408"/>
  <c r="T408"/>
  <c r="R408"/>
  <c r="P408"/>
  <c r="BI394"/>
  <c r="BH394"/>
  <c r="BG394"/>
  <c r="BF394"/>
  <c r="T394"/>
  <c r="R394"/>
  <c r="P394"/>
  <c r="BI382"/>
  <c r="BH382"/>
  <c r="BG382"/>
  <c r="BF382"/>
  <c r="T382"/>
  <c r="R382"/>
  <c r="P382"/>
  <c r="BI376"/>
  <c r="BH376"/>
  <c r="BG376"/>
  <c r="BF376"/>
  <c r="T376"/>
  <c r="R376"/>
  <c r="P376"/>
  <c r="BI373"/>
  <c r="BH373"/>
  <c r="BG373"/>
  <c r="BF373"/>
  <c r="T373"/>
  <c r="R373"/>
  <c r="P373"/>
  <c r="BI368"/>
  <c r="BH368"/>
  <c r="BG368"/>
  <c r="BF368"/>
  <c r="T368"/>
  <c r="R368"/>
  <c r="P368"/>
  <c r="BI365"/>
  <c r="BH365"/>
  <c r="BG365"/>
  <c r="BF365"/>
  <c r="T365"/>
  <c r="R365"/>
  <c r="P365"/>
  <c r="BI348"/>
  <c r="BH348"/>
  <c r="BG348"/>
  <c r="BF348"/>
  <c r="T348"/>
  <c r="R348"/>
  <c r="P348"/>
  <c r="BI343"/>
  <c r="BH343"/>
  <c r="BG343"/>
  <c r="BF343"/>
  <c r="T343"/>
  <c r="R343"/>
  <c r="P343"/>
  <c r="BI338"/>
  <c r="BH338"/>
  <c r="BG338"/>
  <c r="BF338"/>
  <c r="T338"/>
  <c r="R338"/>
  <c r="P338"/>
  <c r="BI333"/>
  <c r="BH333"/>
  <c r="BG333"/>
  <c r="BF333"/>
  <c r="T333"/>
  <c r="R333"/>
  <c r="P333"/>
  <c r="BI332"/>
  <c r="BH332"/>
  <c r="BG332"/>
  <c r="BF332"/>
  <c r="T332"/>
  <c r="R332"/>
  <c r="P332"/>
  <c r="BI331"/>
  <c r="BH331"/>
  <c r="BG331"/>
  <c r="BF331"/>
  <c r="T331"/>
  <c r="R331"/>
  <c r="P331"/>
  <c r="BI328"/>
  <c r="BH328"/>
  <c r="BG328"/>
  <c r="BF328"/>
  <c r="T328"/>
  <c r="R328"/>
  <c r="P328"/>
  <c r="BI325"/>
  <c r="BH325"/>
  <c r="BG325"/>
  <c r="BF325"/>
  <c r="T325"/>
  <c r="R325"/>
  <c r="P325"/>
  <c r="BI324"/>
  <c r="BH324"/>
  <c r="BG324"/>
  <c r="BF324"/>
  <c r="T324"/>
  <c r="R324"/>
  <c r="P324"/>
  <c r="BI323"/>
  <c r="BH323"/>
  <c r="BG323"/>
  <c r="BF323"/>
  <c r="T323"/>
  <c r="R323"/>
  <c r="P323"/>
  <c r="BI318"/>
  <c r="BH318"/>
  <c r="BG318"/>
  <c r="BF318"/>
  <c r="T318"/>
  <c r="R318"/>
  <c r="P318"/>
  <c r="BI304"/>
  <c r="BH304"/>
  <c r="BG304"/>
  <c r="BF304"/>
  <c r="T304"/>
  <c r="R304"/>
  <c r="P304"/>
  <c r="BI303"/>
  <c r="BH303"/>
  <c r="BG303"/>
  <c r="BF303"/>
  <c r="T303"/>
  <c r="R303"/>
  <c r="P303"/>
  <c r="BI302"/>
  <c r="BH302"/>
  <c r="BG302"/>
  <c r="BF302"/>
  <c r="T302"/>
  <c r="R302"/>
  <c r="P302"/>
  <c r="BI301"/>
  <c r="BH301"/>
  <c r="BG301"/>
  <c r="BF301"/>
  <c r="T301"/>
  <c r="R301"/>
  <c r="P301"/>
  <c r="BI295"/>
  <c r="BH295"/>
  <c r="BG295"/>
  <c r="BF295"/>
  <c r="T295"/>
  <c r="R295"/>
  <c r="P295"/>
  <c r="BI282"/>
  <c r="BH282"/>
  <c r="BG282"/>
  <c r="BF282"/>
  <c r="T282"/>
  <c r="R282"/>
  <c r="P282"/>
  <c r="BI277"/>
  <c r="BH277"/>
  <c r="BG277"/>
  <c r="BF277"/>
  <c r="T277"/>
  <c r="R277"/>
  <c r="P277"/>
  <c r="BI269"/>
  <c r="BH269"/>
  <c r="BG269"/>
  <c r="BF269"/>
  <c r="T269"/>
  <c r="R269"/>
  <c r="P269"/>
  <c r="BI266"/>
  <c r="BH266"/>
  <c r="BG266"/>
  <c r="BF266"/>
  <c r="T266"/>
  <c r="R266"/>
  <c r="P266"/>
  <c r="BI238"/>
  <c r="BH238"/>
  <c r="BG238"/>
  <c r="BF238"/>
  <c r="T238"/>
  <c r="R238"/>
  <c r="P238"/>
  <c r="BI210"/>
  <c r="BH210"/>
  <c r="BG210"/>
  <c r="BF210"/>
  <c r="T210"/>
  <c r="R210"/>
  <c r="P210"/>
  <c r="BI207"/>
  <c r="BH207"/>
  <c r="BG207"/>
  <c r="BF207"/>
  <c r="T207"/>
  <c r="R207"/>
  <c r="P207"/>
  <c r="BI181"/>
  <c r="BH181"/>
  <c r="BG181"/>
  <c r="BF181"/>
  <c r="T181"/>
  <c r="R181"/>
  <c r="P181"/>
  <c r="BI155"/>
  <c r="BH155"/>
  <c r="BG155"/>
  <c r="BF155"/>
  <c r="T155"/>
  <c r="R155"/>
  <c r="P155"/>
  <c r="BI148"/>
  <c r="BH148"/>
  <c r="BG148"/>
  <c r="BF148"/>
  <c r="T148"/>
  <c r="R148"/>
  <c r="P148"/>
  <c r="BI143"/>
  <c r="BH143"/>
  <c r="BG143"/>
  <c r="BF143"/>
  <c r="T143"/>
  <c r="R143"/>
  <c r="P143"/>
  <c r="BI139"/>
  <c r="BH139"/>
  <c r="BG139"/>
  <c r="BF139"/>
  <c r="T139"/>
  <c r="R139"/>
  <c r="P139"/>
  <c r="BI134"/>
  <c r="BH134"/>
  <c r="BG134"/>
  <c r="BF134"/>
  <c r="T134"/>
  <c r="R134"/>
  <c r="P134"/>
  <c r="BI132"/>
  <c r="BH132"/>
  <c r="BG132"/>
  <c r="BF132"/>
  <c r="T132"/>
  <c r="R132"/>
  <c r="P132"/>
  <c r="BI129"/>
  <c r="BH129"/>
  <c r="BG129"/>
  <c r="BF129"/>
  <c r="T129"/>
  <c r="R129"/>
  <c r="P129"/>
  <c r="BI122"/>
  <c r="BH122"/>
  <c r="BG122"/>
  <c r="BF122"/>
  <c r="T122"/>
  <c r="R122"/>
  <c r="P122"/>
  <c r="BI117"/>
  <c r="BH117"/>
  <c r="BG117"/>
  <c r="BF117"/>
  <c r="T117"/>
  <c r="R117"/>
  <c r="P117"/>
  <c r="BI110"/>
  <c r="BH110"/>
  <c r="BG110"/>
  <c r="BF110"/>
  <c r="T110"/>
  <c r="R110"/>
  <c r="P110"/>
  <c r="BI105"/>
  <c r="BH105"/>
  <c r="BG105"/>
  <c r="BF105"/>
  <c r="T105"/>
  <c r="R105"/>
  <c r="P105"/>
  <c r="BI101"/>
  <c r="BH101"/>
  <c r="BG101"/>
  <c r="BF101"/>
  <c r="T101"/>
  <c r="R101"/>
  <c r="P101"/>
  <c r="BI96"/>
  <c r="BH96"/>
  <c r="BG96"/>
  <c r="BF96"/>
  <c r="T96"/>
  <c r="R96"/>
  <c r="P96"/>
  <c r="BI91"/>
  <c r="BH91"/>
  <c r="BG91"/>
  <c r="BF91"/>
  <c r="T91"/>
  <c r="R91"/>
  <c r="P91"/>
  <c r="J85"/>
  <c r="J84"/>
  <c r="F84"/>
  <c r="F82"/>
  <c r="E80"/>
  <c r="J55"/>
  <c r="J54"/>
  <c r="F54"/>
  <c r="F52"/>
  <c r="E50"/>
  <c r="J18"/>
  <c r="E18"/>
  <c r="F55"/>
  <c r="J17"/>
  <c r="J12"/>
  <c r="J82"/>
  <c r="E7"/>
  <c r="E78"/>
  <c i="2" r="J37"/>
  <c r="J36"/>
  <c i="1" r="AY55"/>
  <c i="2" r="J35"/>
  <c i="1" r="AX55"/>
  <c i="2" r="BI374"/>
  <c r="BH374"/>
  <c r="BG374"/>
  <c r="BF374"/>
  <c r="T374"/>
  <c r="R374"/>
  <c r="P374"/>
  <c r="BI373"/>
  <c r="BH373"/>
  <c r="BG373"/>
  <c r="BF373"/>
  <c r="T373"/>
  <c r="R373"/>
  <c r="P373"/>
  <c r="BI372"/>
  <c r="BH372"/>
  <c r="BG372"/>
  <c r="BF372"/>
  <c r="T372"/>
  <c r="R372"/>
  <c r="P372"/>
  <c r="BI371"/>
  <c r="BH371"/>
  <c r="BG371"/>
  <c r="BF371"/>
  <c r="T371"/>
  <c r="R371"/>
  <c r="P371"/>
  <c r="BI370"/>
  <c r="BH370"/>
  <c r="BG370"/>
  <c r="BF370"/>
  <c r="T370"/>
  <c r="R370"/>
  <c r="P370"/>
  <c r="BI369"/>
  <c r="BH369"/>
  <c r="BG369"/>
  <c r="BF369"/>
  <c r="T369"/>
  <c r="R369"/>
  <c r="P369"/>
  <c r="BI365"/>
  <c r="BH365"/>
  <c r="BG365"/>
  <c r="BF365"/>
  <c r="T365"/>
  <c r="R365"/>
  <c r="P365"/>
  <c r="BI363"/>
  <c r="BH363"/>
  <c r="BG363"/>
  <c r="BF363"/>
  <c r="T363"/>
  <c r="R363"/>
  <c r="P363"/>
  <c r="BI361"/>
  <c r="BH361"/>
  <c r="BG361"/>
  <c r="BF361"/>
  <c r="T361"/>
  <c r="R361"/>
  <c r="P361"/>
  <c r="BI360"/>
  <c r="BH360"/>
  <c r="BG360"/>
  <c r="BF360"/>
  <c r="T360"/>
  <c r="R360"/>
  <c r="P360"/>
  <c r="BI356"/>
  <c r="BH356"/>
  <c r="BG356"/>
  <c r="BF356"/>
  <c r="T356"/>
  <c r="T355"/>
  <c r="R356"/>
  <c r="R355"/>
  <c r="P356"/>
  <c r="P355"/>
  <c r="BI352"/>
  <c r="BH352"/>
  <c r="BG352"/>
  <c r="BF352"/>
  <c r="T352"/>
  <c r="R352"/>
  <c r="P352"/>
  <c r="BI348"/>
  <c r="BH348"/>
  <c r="BG348"/>
  <c r="BF348"/>
  <c r="T348"/>
  <c r="R348"/>
  <c r="P348"/>
  <c r="BI343"/>
  <c r="BH343"/>
  <c r="BG343"/>
  <c r="BF343"/>
  <c r="T343"/>
  <c r="R343"/>
  <c r="P343"/>
  <c r="BI341"/>
  <c r="BH341"/>
  <c r="BG341"/>
  <c r="BF341"/>
  <c r="T341"/>
  <c r="R341"/>
  <c r="P341"/>
  <c r="BI333"/>
  <c r="BH333"/>
  <c r="BG333"/>
  <c r="BF333"/>
  <c r="T333"/>
  <c r="R333"/>
  <c r="P333"/>
  <c r="BI331"/>
  <c r="BH331"/>
  <c r="BG331"/>
  <c r="BF331"/>
  <c r="T331"/>
  <c r="R331"/>
  <c r="P331"/>
  <c r="BI329"/>
  <c r="BH329"/>
  <c r="BG329"/>
  <c r="BF329"/>
  <c r="T329"/>
  <c r="R329"/>
  <c r="P329"/>
  <c r="BI328"/>
  <c r="BH328"/>
  <c r="BG328"/>
  <c r="BF328"/>
  <c r="T328"/>
  <c r="R328"/>
  <c r="P328"/>
  <c r="BI326"/>
  <c r="BH326"/>
  <c r="BG326"/>
  <c r="BF326"/>
  <c r="T326"/>
  <c r="R326"/>
  <c r="P326"/>
  <c r="BI323"/>
  <c r="BH323"/>
  <c r="BG323"/>
  <c r="BF323"/>
  <c r="T323"/>
  <c r="R323"/>
  <c r="P323"/>
  <c r="BI320"/>
  <c r="BH320"/>
  <c r="BG320"/>
  <c r="BF320"/>
  <c r="T320"/>
  <c r="R320"/>
  <c r="P320"/>
  <c r="BI318"/>
  <c r="BH318"/>
  <c r="BG318"/>
  <c r="BF318"/>
  <c r="T318"/>
  <c r="R318"/>
  <c r="P318"/>
  <c r="BI317"/>
  <c r="BH317"/>
  <c r="BG317"/>
  <c r="BF317"/>
  <c r="T317"/>
  <c r="R317"/>
  <c r="P317"/>
  <c r="BI314"/>
  <c r="BH314"/>
  <c r="BG314"/>
  <c r="BF314"/>
  <c r="T314"/>
  <c r="R314"/>
  <c r="P314"/>
  <c r="BI313"/>
  <c r="BH313"/>
  <c r="BG313"/>
  <c r="BF313"/>
  <c r="T313"/>
  <c r="R313"/>
  <c r="P313"/>
  <c r="BI310"/>
  <c r="BH310"/>
  <c r="BG310"/>
  <c r="BF310"/>
  <c r="T310"/>
  <c r="R310"/>
  <c r="P310"/>
  <c r="BI308"/>
  <c r="BH308"/>
  <c r="BG308"/>
  <c r="BF308"/>
  <c r="T308"/>
  <c r="R308"/>
  <c r="P308"/>
  <c r="BI306"/>
  <c r="BH306"/>
  <c r="BG306"/>
  <c r="BF306"/>
  <c r="T306"/>
  <c r="R306"/>
  <c r="P306"/>
  <c r="BI305"/>
  <c r="BH305"/>
  <c r="BG305"/>
  <c r="BF305"/>
  <c r="T305"/>
  <c r="R305"/>
  <c r="P305"/>
  <c r="BI304"/>
  <c r="BH304"/>
  <c r="BG304"/>
  <c r="BF304"/>
  <c r="T304"/>
  <c r="R304"/>
  <c r="P304"/>
  <c r="BI303"/>
  <c r="BH303"/>
  <c r="BG303"/>
  <c r="BF303"/>
  <c r="T303"/>
  <c r="R303"/>
  <c r="P303"/>
  <c r="BI302"/>
  <c r="BH302"/>
  <c r="BG302"/>
  <c r="BF302"/>
  <c r="T302"/>
  <c r="R302"/>
  <c r="P302"/>
  <c r="BI300"/>
  <c r="BH300"/>
  <c r="BG300"/>
  <c r="BF300"/>
  <c r="T300"/>
  <c r="R300"/>
  <c r="P300"/>
  <c r="BI299"/>
  <c r="BH299"/>
  <c r="BG299"/>
  <c r="BF299"/>
  <c r="T299"/>
  <c r="R299"/>
  <c r="P299"/>
  <c r="BI297"/>
  <c r="BH297"/>
  <c r="BG297"/>
  <c r="BF297"/>
  <c r="T297"/>
  <c r="R297"/>
  <c r="P297"/>
  <c r="BI296"/>
  <c r="BH296"/>
  <c r="BG296"/>
  <c r="BF296"/>
  <c r="T296"/>
  <c r="R296"/>
  <c r="P296"/>
  <c r="BI295"/>
  <c r="BH295"/>
  <c r="BG295"/>
  <c r="BF295"/>
  <c r="T295"/>
  <c r="R295"/>
  <c r="P295"/>
  <c r="BI294"/>
  <c r="BH294"/>
  <c r="BG294"/>
  <c r="BF294"/>
  <c r="T294"/>
  <c r="R294"/>
  <c r="P294"/>
  <c r="BI292"/>
  <c r="BH292"/>
  <c r="BG292"/>
  <c r="BF292"/>
  <c r="T292"/>
  <c r="R292"/>
  <c r="P292"/>
  <c r="BI291"/>
  <c r="BH291"/>
  <c r="BG291"/>
  <c r="BF291"/>
  <c r="T291"/>
  <c r="R291"/>
  <c r="P291"/>
  <c r="BI290"/>
  <c r="BH290"/>
  <c r="BG290"/>
  <c r="BF290"/>
  <c r="T290"/>
  <c r="R290"/>
  <c r="P290"/>
  <c r="BI288"/>
  <c r="BH288"/>
  <c r="BG288"/>
  <c r="BF288"/>
  <c r="T288"/>
  <c r="R288"/>
  <c r="P288"/>
  <c r="BI287"/>
  <c r="BH287"/>
  <c r="BG287"/>
  <c r="BF287"/>
  <c r="T287"/>
  <c r="R287"/>
  <c r="P287"/>
  <c r="BI286"/>
  <c r="BH286"/>
  <c r="BG286"/>
  <c r="BF286"/>
  <c r="T286"/>
  <c r="R286"/>
  <c r="P286"/>
  <c r="BI284"/>
  <c r="BH284"/>
  <c r="BG284"/>
  <c r="BF284"/>
  <c r="T284"/>
  <c r="R284"/>
  <c r="P284"/>
  <c r="BI283"/>
  <c r="BH283"/>
  <c r="BG283"/>
  <c r="BF283"/>
  <c r="T283"/>
  <c r="R283"/>
  <c r="P283"/>
  <c r="BI282"/>
  <c r="BH282"/>
  <c r="BG282"/>
  <c r="BF282"/>
  <c r="T282"/>
  <c r="R282"/>
  <c r="P282"/>
  <c r="BI281"/>
  <c r="BH281"/>
  <c r="BG281"/>
  <c r="BF281"/>
  <c r="T281"/>
  <c r="R281"/>
  <c r="P281"/>
  <c r="BI280"/>
  <c r="BH280"/>
  <c r="BG280"/>
  <c r="BF280"/>
  <c r="T280"/>
  <c r="R280"/>
  <c r="P280"/>
  <c r="BI278"/>
  <c r="BH278"/>
  <c r="BG278"/>
  <c r="BF278"/>
  <c r="T278"/>
  <c r="R278"/>
  <c r="P278"/>
  <c r="BI277"/>
  <c r="BH277"/>
  <c r="BG277"/>
  <c r="BF277"/>
  <c r="T277"/>
  <c r="R277"/>
  <c r="P277"/>
  <c r="BI276"/>
  <c r="BH276"/>
  <c r="BG276"/>
  <c r="BF276"/>
  <c r="T276"/>
  <c r="R276"/>
  <c r="P276"/>
  <c r="BI275"/>
  <c r="BH275"/>
  <c r="BG275"/>
  <c r="BF275"/>
  <c r="T275"/>
  <c r="R275"/>
  <c r="P275"/>
  <c r="BI273"/>
  <c r="BH273"/>
  <c r="BG273"/>
  <c r="BF273"/>
  <c r="T273"/>
  <c r="R273"/>
  <c r="P273"/>
  <c r="BI271"/>
  <c r="BH271"/>
  <c r="BG271"/>
  <c r="BF271"/>
  <c r="T271"/>
  <c r="R271"/>
  <c r="P271"/>
  <c r="BI268"/>
  <c r="BH268"/>
  <c r="BG268"/>
  <c r="BF268"/>
  <c r="T268"/>
  <c r="R268"/>
  <c r="P268"/>
  <c r="BI266"/>
  <c r="BH266"/>
  <c r="BG266"/>
  <c r="BF266"/>
  <c r="T266"/>
  <c r="R266"/>
  <c r="P266"/>
  <c r="BI264"/>
  <c r="BH264"/>
  <c r="BG264"/>
  <c r="BF264"/>
  <c r="T264"/>
  <c r="R264"/>
  <c r="P264"/>
  <c r="BI263"/>
  <c r="BH263"/>
  <c r="BG263"/>
  <c r="BF263"/>
  <c r="T263"/>
  <c r="R263"/>
  <c r="P263"/>
  <c r="BI262"/>
  <c r="BH262"/>
  <c r="BG262"/>
  <c r="BF262"/>
  <c r="T262"/>
  <c r="R262"/>
  <c r="P262"/>
  <c r="BI260"/>
  <c r="BH260"/>
  <c r="BG260"/>
  <c r="BF260"/>
  <c r="T260"/>
  <c r="R260"/>
  <c r="P260"/>
  <c r="BI259"/>
  <c r="BH259"/>
  <c r="BG259"/>
  <c r="BF259"/>
  <c r="T259"/>
  <c r="R259"/>
  <c r="P259"/>
  <c r="BI258"/>
  <c r="BH258"/>
  <c r="BG258"/>
  <c r="BF258"/>
  <c r="T258"/>
  <c r="R258"/>
  <c r="P258"/>
  <c r="BI256"/>
  <c r="BH256"/>
  <c r="BG256"/>
  <c r="BF256"/>
  <c r="T256"/>
  <c r="R256"/>
  <c r="P256"/>
  <c r="BI253"/>
  <c r="BH253"/>
  <c r="BG253"/>
  <c r="BF253"/>
  <c r="T253"/>
  <c r="R253"/>
  <c r="P253"/>
  <c r="BI251"/>
  <c r="BH251"/>
  <c r="BG251"/>
  <c r="BF251"/>
  <c r="T251"/>
  <c r="R251"/>
  <c r="P251"/>
  <c r="BI249"/>
  <c r="BH249"/>
  <c r="BG249"/>
  <c r="BF249"/>
  <c r="T249"/>
  <c r="R249"/>
  <c r="P249"/>
  <c r="BI246"/>
  <c r="BH246"/>
  <c r="BG246"/>
  <c r="BF246"/>
  <c r="T246"/>
  <c r="R246"/>
  <c r="P246"/>
  <c r="BI243"/>
  <c r="BH243"/>
  <c r="BG243"/>
  <c r="BF243"/>
  <c r="T243"/>
  <c r="R243"/>
  <c r="P243"/>
  <c r="BI242"/>
  <c r="BH242"/>
  <c r="BG242"/>
  <c r="BF242"/>
  <c r="T242"/>
  <c r="R242"/>
  <c r="P242"/>
  <c r="BI239"/>
  <c r="BH239"/>
  <c r="BG239"/>
  <c r="BF239"/>
  <c r="T239"/>
  <c r="R239"/>
  <c r="P239"/>
  <c r="BI234"/>
  <c r="BH234"/>
  <c r="BG234"/>
  <c r="BF234"/>
  <c r="T234"/>
  <c r="R234"/>
  <c r="P234"/>
  <c r="BI231"/>
  <c r="BH231"/>
  <c r="BG231"/>
  <c r="BF231"/>
  <c r="T231"/>
  <c r="R231"/>
  <c r="P231"/>
  <c r="BI229"/>
  <c r="BH229"/>
  <c r="BG229"/>
  <c r="BF229"/>
  <c r="T229"/>
  <c r="R229"/>
  <c r="P229"/>
  <c r="BI227"/>
  <c r="BH227"/>
  <c r="BG227"/>
  <c r="BF227"/>
  <c r="T227"/>
  <c r="R227"/>
  <c r="P227"/>
  <c r="BI224"/>
  <c r="BH224"/>
  <c r="BG224"/>
  <c r="BF224"/>
  <c r="T224"/>
  <c r="R224"/>
  <c r="P224"/>
  <c r="BI221"/>
  <c r="BH221"/>
  <c r="BG221"/>
  <c r="BF221"/>
  <c r="T221"/>
  <c r="R221"/>
  <c r="P221"/>
  <c r="BI219"/>
  <c r="BH219"/>
  <c r="BG219"/>
  <c r="BF219"/>
  <c r="T219"/>
  <c r="R219"/>
  <c r="P219"/>
  <c r="BI216"/>
  <c r="BH216"/>
  <c r="BG216"/>
  <c r="BF216"/>
  <c r="T216"/>
  <c r="R216"/>
  <c r="P216"/>
  <c r="BI214"/>
  <c r="BH214"/>
  <c r="BG214"/>
  <c r="BF214"/>
  <c r="T214"/>
  <c r="R214"/>
  <c r="P214"/>
  <c r="BI210"/>
  <c r="BH210"/>
  <c r="BG210"/>
  <c r="BF210"/>
  <c r="T210"/>
  <c r="R210"/>
  <c r="P210"/>
  <c r="BI207"/>
  <c r="BH207"/>
  <c r="BG207"/>
  <c r="BF207"/>
  <c r="T207"/>
  <c r="R207"/>
  <c r="P207"/>
  <c r="BI202"/>
  <c r="BH202"/>
  <c r="BG202"/>
  <c r="BF202"/>
  <c r="T202"/>
  <c r="R202"/>
  <c r="P202"/>
  <c r="BI199"/>
  <c r="BH199"/>
  <c r="BG199"/>
  <c r="BF199"/>
  <c r="T199"/>
  <c r="R199"/>
  <c r="P199"/>
  <c r="BI194"/>
  <c r="BH194"/>
  <c r="BG194"/>
  <c r="BF194"/>
  <c r="T194"/>
  <c r="R194"/>
  <c r="P194"/>
  <c r="BI191"/>
  <c r="BH191"/>
  <c r="BG191"/>
  <c r="BF191"/>
  <c r="T191"/>
  <c r="R191"/>
  <c r="P191"/>
  <c r="BI185"/>
  <c r="BH185"/>
  <c r="BG185"/>
  <c r="BF185"/>
  <c r="T185"/>
  <c r="R185"/>
  <c r="P185"/>
  <c r="BI181"/>
  <c r="BH181"/>
  <c r="BG181"/>
  <c r="BF181"/>
  <c r="T181"/>
  <c r="R181"/>
  <c r="P181"/>
  <c r="BI176"/>
  <c r="BH176"/>
  <c r="BG176"/>
  <c r="BF176"/>
  <c r="T176"/>
  <c r="R176"/>
  <c r="P176"/>
  <c r="BI175"/>
  <c r="BH175"/>
  <c r="BG175"/>
  <c r="BF175"/>
  <c r="T175"/>
  <c r="R175"/>
  <c r="P175"/>
  <c r="BI172"/>
  <c r="BH172"/>
  <c r="BG172"/>
  <c r="BF172"/>
  <c r="T172"/>
  <c r="R172"/>
  <c r="P172"/>
  <c r="BI171"/>
  <c r="BH171"/>
  <c r="BG171"/>
  <c r="BF171"/>
  <c r="T171"/>
  <c r="R171"/>
  <c r="P171"/>
  <c r="BI166"/>
  <c r="BH166"/>
  <c r="BG166"/>
  <c r="BF166"/>
  <c r="T166"/>
  <c r="R166"/>
  <c r="P166"/>
  <c r="BI165"/>
  <c r="BH165"/>
  <c r="BG165"/>
  <c r="BF165"/>
  <c r="T165"/>
  <c r="R165"/>
  <c r="P165"/>
  <c r="BI162"/>
  <c r="BH162"/>
  <c r="BG162"/>
  <c r="BF162"/>
  <c r="T162"/>
  <c r="R162"/>
  <c r="P162"/>
  <c r="BI159"/>
  <c r="BH159"/>
  <c r="BG159"/>
  <c r="BF159"/>
  <c r="T159"/>
  <c r="R159"/>
  <c r="P159"/>
  <c r="BI156"/>
  <c r="BH156"/>
  <c r="BG156"/>
  <c r="BF156"/>
  <c r="T156"/>
  <c r="R156"/>
  <c r="P156"/>
  <c r="BI151"/>
  <c r="BH151"/>
  <c r="BG151"/>
  <c r="BF151"/>
  <c r="T151"/>
  <c r="R151"/>
  <c r="P151"/>
  <c r="BI146"/>
  <c r="BH146"/>
  <c r="BG146"/>
  <c r="BF146"/>
  <c r="T146"/>
  <c r="R146"/>
  <c r="P146"/>
  <c r="BI143"/>
  <c r="BH143"/>
  <c r="BG143"/>
  <c r="BF143"/>
  <c r="T143"/>
  <c r="R143"/>
  <c r="P143"/>
  <c r="BI137"/>
  <c r="BH137"/>
  <c r="BG137"/>
  <c r="BF137"/>
  <c r="T137"/>
  <c r="R137"/>
  <c r="P137"/>
  <c r="BI131"/>
  <c r="BH131"/>
  <c r="BG131"/>
  <c r="BF131"/>
  <c r="T131"/>
  <c r="R131"/>
  <c r="P131"/>
  <c r="BI124"/>
  <c r="BH124"/>
  <c r="BG124"/>
  <c r="BF124"/>
  <c r="T124"/>
  <c r="R124"/>
  <c r="P124"/>
  <c r="BI121"/>
  <c r="BH121"/>
  <c r="BG121"/>
  <c r="BF121"/>
  <c r="T121"/>
  <c r="R121"/>
  <c r="P121"/>
  <c r="BI118"/>
  <c r="BH118"/>
  <c r="BG118"/>
  <c r="BF118"/>
  <c r="T118"/>
  <c r="R118"/>
  <c r="P118"/>
  <c r="BI115"/>
  <c r="BH115"/>
  <c r="BG115"/>
  <c r="BF115"/>
  <c r="T115"/>
  <c r="R115"/>
  <c r="P115"/>
  <c r="BI113"/>
  <c r="BH113"/>
  <c r="BG113"/>
  <c r="BF113"/>
  <c r="T113"/>
  <c r="R113"/>
  <c r="P113"/>
  <c r="BI110"/>
  <c r="BH110"/>
  <c r="BG110"/>
  <c r="BF110"/>
  <c r="T110"/>
  <c r="R110"/>
  <c r="P110"/>
  <c r="BI105"/>
  <c r="BH105"/>
  <c r="BG105"/>
  <c r="BF105"/>
  <c r="T105"/>
  <c r="R105"/>
  <c r="P105"/>
  <c r="BI100"/>
  <c r="BH100"/>
  <c r="BG100"/>
  <c r="BF100"/>
  <c r="T100"/>
  <c r="R100"/>
  <c r="P100"/>
  <c r="BI95"/>
  <c r="BH95"/>
  <c r="BG95"/>
  <c r="BF95"/>
  <c r="T95"/>
  <c r="R95"/>
  <c r="P95"/>
  <c r="J89"/>
  <c r="J88"/>
  <c r="F88"/>
  <c r="F86"/>
  <c r="E84"/>
  <c r="J55"/>
  <c r="J54"/>
  <c r="F54"/>
  <c r="F52"/>
  <c r="E50"/>
  <c r="J18"/>
  <c r="E18"/>
  <c r="F89"/>
  <c r="J17"/>
  <c r="J12"/>
  <c r="J86"/>
  <c r="E7"/>
  <c r="E82"/>
  <c i="1" r="L50"/>
  <c r="AM50"/>
  <c r="AM49"/>
  <c r="L49"/>
  <c r="AM47"/>
  <c r="L47"/>
  <c r="L45"/>
  <c r="L44"/>
  <c i="11" r="J153"/>
  <c r="BK146"/>
  <c r="BK142"/>
  <c r="BK136"/>
  <c r="BK130"/>
  <c r="BK125"/>
  <c r="BK122"/>
  <c r="J113"/>
  <c r="J108"/>
  <c r="BK103"/>
  <c r="BK100"/>
  <c i="10" r="J168"/>
  <c r="J162"/>
  <c r="BK157"/>
  <c r="BK150"/>
  <c r="J144"/>
  <c r="BK138"/>
  <c r="BK133"/>
  <c r="BK124"/>
  <c r="J116"/>
  <c r="J111"/>
  <c r="J102"/>
  <c r="J96"/>
  <c i="9" r="BK175"/>
  <c r="BK164"/>
  <c r="BK153"/>
  <c r="BK144"/>
  <c r="BK133"/>
  <c r="BK116"/>
  <c r="BK108"/>
  <c r="BK100"/>
  <c i="8" r="J309"/>
  <c r="J301"/>
  <c r="J288"/>
  <c r="J263"/>
  <c r="BK231"/>
  <c r="J214"/>
  <c r="J186"/>
  <c r="J145"/>
  <c r="BK129"/>
  <c r="BK103"/>
  <c i="7" r="BK464"/>
  <c r="BK459"/>
  <c r="J453"/>
  <c r="J435"/>
  <c r="BK421"/>
  <c r="J408"/>
  <c r="BK391"/>
  <c r="J381"/>
  <c r="BK365"/>
  <c r="J344"/>
  <c r="J329"/>
  <c r="J315"/>
  <c r="BK300"/>
  <c r="J286"/>
  <c r="J270"/>
  <c r="J243"/>
  <c r="J229"/>
  <c r="BK214"/>
  <c r="BK203"/>
  <c r="BK167"/>
  <c r="J147"/>
  <c i="6" r="J111"/>
  <c r="J105"/>
  <c r="J99"/>
  <c r="BK94"/>
  <c r="BK87"/>
  <c i="5" r="BK151"/>
  <c r="J140"/>
  <c r="J133"/>
  <c r="BK113"/>
  <c r="J100"/>
  <c i="4" r="BK204"/>
  <c r="BK182"/>
  <c r="J151"/>
  <c r="BK107"/>
  <c i="3" r="BK582"/>
  <c r="J570"/>
  <c r="BK530"/>
  <c r="J522"/>
  <c r="J500"/>
  <c r="BK484"/>
  <c r="J464"/>
  <c r="J457"/>
  <c r="BK419"/>
  <c r="BK368"/>
  <c r="J343"/>
  <c r="BK328"/>
  <c r="J295"/>
  <c r="J238"/>
  <c r="J134"/>
  <c r="J117"/>
  <c i="2" r="BK365"/>
  <c r="BK333"/>
  <c r="BK313"/>
  <c r="J303"/>
  <c r="J297"/>
  <c r="BK292"/>
  <c r="J284"/>
  <c r="J275"/>
  <c r="BK262"/>
  <c r="BK253"/>
  <c r="BK243"/>
  <c r="J229"/>
  <c r="J210"/>
  <c r="J185"/>
  <c r="BK165"/>
  <c r="J143"/>
  <c r="BK121"/>
  <c r="J95"/>
  <c i="12" r="J105"/>
  <c r="J98"/>
  <c r="BK89"/>
  <c i="11" r="BK165"/>
  <c r="BK161"/>
  <c r="BK159"/>
  <c r="BK154"/>
  <c r="J141"/>
  <c r="BK135"/>
  <c r="BK127"/>
  <c r="J116"/>
  <c r="BK112"/>
  <c r="BK107"/>
  <c i="8" r="J303"/>
  <c r="J286"/>
  <c r="BK268"/>
  <c r="BK250"/>
  <c r="BK225"/>
  <c r="BK214"/>
  <c r="BK192"/>
  <c r="BK158"/>
  <c r="BK140"/>
  <c r="BK121"/>
  <c r="J100"/>
  <c i="7" r="BK466"/>
  <c r="BK462"/>
  <c r="BK455"/>
  <c r="BK418"/>
  <c r="BK397"/>
  <c r="J375"/>
  <c r="BK353"/>
  <c r="J339"/>
  <c i="3" r="J565"/>
  <c r="J520"/>
  <c r="J493"/>
  <c r="BK469"/>
  <c r="BK439"/>
  <c r="J376"/>
  <c r="BK332"/>
  <c r="J304"/>
  <c r="BK155"/>
  <c r="BK122"/>
  <c i="2" r="BK374"/>
  <c r="J372"/>
  <c r="J343"/>
  <c r="BK328"/>
  <c r="J310"/>
  <c r="BK300"/>
  <c r="J290"/>
  <c r="J282"/>
  <c r="BK273"/>
  <c r="J263"/>
  <c r="J256"/>
  <c r="J243"/>
  <c r="J221"/>
  <c r="BK202"/>
  <c r="BK181"/>
  <c r="BK171"/>
  <c r="BK156"/>
  <c r="J118"/>
  <c r="J105"/>
  <c i="12" r="J107"/>
  <c r="J100"/>
  <c r="BK95"/>
  <c r="J89"/>
  <c i="11" r="BK166"/>
  <c r="J161"/>
  <c r="BK155"/>
  <c r="J149"/>
  <c r="BK138"/>
  <c r="J130"/>
  <c r="J122"/>
  <c r="J111"/>
  <c i="10" r="BK168"/>
  <c r="BK161"/>
  <c r="J153"/>
  <c r="J148"/>
  <c r="J141"/>
  <c r="J137"/>
  <c r="J128"/>
  <c r="J127"/>
  <c r="BK122"/>
  <c r="BK117"/>
  <c r="BK111"/>
  <c r="BK105"/>
  <c r="BK99"/>
  <c r="J95"/>
  <c i="9" r="J171"/>
  <c r="J162"/>
  <c r="J153"/>
  <c r="J145"/>
  <c r="J135"/>
  <c r="BK121"/>
  <c r="J104"/>
  <c i="8" r="BK311"/>
  <c r="BK292"/>
  <c r="J285"/>
  <c r="J275"/>
  <c r="J268"/>
  <c r="J250"/>
  <c r="J225"/>
  <c r="BK201"/>
  <c r="BK186"/>
  <c r="BK172"/>
  <c r="BK149"/>
  <c r="BK137"/>
  <c r="BK126"/>
  <c r="BK108"/>
  <c i="7" r="J467"/>
  <c r="J462"/>
  <c r="BK457"/>
  <c r="BK452"/>
  <c r="J418"/>
  <c r="J411"/>
  <c r="BK394"/>
  <c r="BK375"/>
  <c r="J365"/>
  <c r="BK344"/>
  <c r="J332"/>
  <c r="J305"/>
  <c r="J290"/>
  <c r="BK266"/>
  <c r="BK238"/>
  <c r="J211"/>
  <c r="J181"/>
  <c r="BK162"/>
  <c r="BK116"/>
  <c i="6" r="BK106"/>
  <c r="BK104"/>
  <c r="BK95"/>
  <c i="5" r="BK164"/>
  <c r="BK154"/>
  <c r="J130"/>
  <c r="BK108"/>
  <c i="4" r="J182"/>
  <c r="J143"/>
  <c r="BK118"/>
  <c i="3" r="J548"/>
  <c r="BK526"/>
  <c r="BK520"/>
  <c r="BK514"/>
  <c r="J494"/>
  <c r="BK477"/>
  <c r="BK459"/>
  <c r="BK421"/>
  <c r="J338"/>
  <c r="BK325"/>
  <c r="J266"/>
  <c r="BK181"/>
  <c r="BK96"/>
  <c i="2" r="BK369"/>
  <c r="BK331"/>
  <c r="J313"/>
  <c r="BK288"/>
  <c r="J283"/>
  <c r="J278"/>
  <c r="J271"/>
  <c r="BK249"/>
  <c r="J227"/>
  <c r="BK216"/>
  <c r="J194"/>
  <c r="J166"/>
  <c r="BK151"/>
  <c r="BK115"/>
  <c r="BK105"/>
  <c i="11" r="J147"/>
  <c r="J145"/>
  <c r="J142"/>
  <c r="BK131"/>
  <c r="BK121"/>
  <c r="J117"/>
  <c r="J103"/>
  <c r="J96"/>
  <c i="10" r="BK162"/>
  <c r="J157"/>
  <c r="BK154"/>
  <c r="J145"/>
  <c r="J140"/>
  <c r="BK136"/>
  <c r="J130"/>
  <c r="BK123"/>
  <c r="J117"/>
  <c r="J112"/>
  <c r="J107"/>
  <c r="J105"/>
  <c r="BK102"/>
  <c r="J98"/>
  <c i="9" r="BK181"/>
  <c r="BK171"/>
  <c r="BK165"/>
  <c r="BK152"/>
  <c r="BK129"/>
  <c r="J123"/>
  <c r="J109"/>
  <c r="J100"/>
  <c r="J92"/>
  <c i="7" r="J320"/>
  <c r="J299"/>
  <c r="BK291"/>
  <c r="BK282"/>
  <c r="J272"/>
  <c r="BK261"/>
  <c r="BK243"/>
  <c r="BK233"/>
  <c r="J207"/>
  <c r="J187"/>
  <c r="BK170"/>
  <c r="BK147"/>
  <c r="J112"/>
  <c i="6" r="J102"/>
  <c r="J95"/>
  <c r="J92"/>
  <c r="J86"/>
  <c i="5" r="BK158"/>
  <c r="J153"/>
  <c r="BK140"/>
  <c r="BK127"/>
  <c r="J113"/>
  <c r="BK96"/>
  <c i="4" r="BK201"/>
  <c r="BK157"/>
  <c r="J122"/>
  <c i="3" r="BK570"/>
  <c r="J546"/>
  <c r="BK524"/>
  <c r="J509"/>
  <c r="BK457"/>
  <c r="J410"/>
  <c r="J368"/>
  <c r="BK302"/>
  <c r="BK266"/>
  <c r="BK110"/>
  <c i="2" r="BK370"/>
  <c r="BK356"/>
  <c r="J333"/>
  <c r="BK320"/>
  <c r="J305"/>
  <c i="11" r="BK150"/>
  <c r="BK148"/>
  <c r="J144"/>
  <c r="J140"/>
  <c r="J129"/>
  <c r="J124"/>
  <c r="J119"/>
  <c r="BK110"/>
  <c r="BK106"/>
  <c r="J104"/>
  <c r="BK102"/>
  <c r="BK98"/>
  <c i="10" r="BK166"/>
  <c r="J160"/>
  <c r="BK152"/>
  <c r="J146"/>
  <c r="J142"/>
  <c r="J136"/>
  <c r="BK127"/>
  <c r="BK121"/>
  <c r="J114"/>
  <c r="BK107"/>
  <c r="BK101"/>
  <c i="9" r="J181"/>
  <c r="BK167"/>
  <c r="J155"/>
  <c r="J151"/>
  <c r="J137"/>
  <c r="BK123"/>
  <c r="BK114"/>
  <c r="BK104"/>
  <c r="BK93"/>
  <c i="8" r="BK307"/>
  <c r="J294"/>
  <c r="BK273"/>
  <c r="J234"/>
  <c r="BK216"/>
  <c r="J176"/>
  <c r="BK160"/>
  <c r="J132"/>
  <c r="BK113"/>
  <c i="7" r="J466"/>
  <c r="BK458"/>
  <c r="J452"/>
  <c r="BK432"/>
  <c r="J416"/>
  <c r="J405"/>
  <c r="J397"/>
  <c r="J378"/>
  <c r="J353"/>
  <c r="BK332"/>
  <c r="J327"/>
  <c r="J311"/>
  <c r="BK296"/>
  <c r="J275"/>
  <c r="J261"/>
  <c r="BK241"/>
  <c r="BK226"/>
  <c r="J213"/>
  <c r="J190"/>
  <c r="J179"/>
  <c r="BK144"/>
  <c r="BK112"/>
  <c i="6" r="J104"/>
  <c r="J100"/>
  <c r="J96"/>
  <c r="BK89"/>
  <c i="5" r="J157"/>
  <c r="BK150"/>
  <c r="J127"/>
  <c r="BK116"/>
  <c r="BK103"/>
  <c r="BK93"/>
  <c i="4" r="J201"/>
  <c r="J168"/>
  <c r="BK130"/>
  <c i="3" r="BK586"/>
  <c r="J568"/>
  <c r="J529"/>
  <c r="BK519"/>
  <c r="BK494"/>
  <c r="J469"/>
  <c r="J460"/>
  <c r="J430"/>
  <c r="BK394"/>
  <c r="BK348"/>
  <c r="J331"/>
  <c r="J302"/>
  <c r="BK277"/>
  <c r="BK148"/>
  <c r="BK129"/>
  <c i="2" r="BK372"/>
  <c r="J360"/>
  <c r="J323"/>
  <c r="BK306"/>
  <c r="J300"/>
  <c r="BK295"/>
  <c r="BK290"/>
  <c r="BK278"/>
  <c r="J268"/>
  <c r="BK263"/>
  <c r="BK256"/>
  <c r="J239"/>
  <c r="J224"/>
  <c r="J207"/>
  <c r="BK176"/>
  <c r="J159"/>
  <c r="BK131"/>
  <c r="BK113"/>
  <c i="12" r="BK107"/>
  <c r="J97"/>
  <c r="BK91"/>
  <c i="11" r="J166"/>
  <c r="BK160"/>
  <c r="J155"/>
  <c r="BK147"/>
  <c r="BK137"/>
  <c r="BK134"/>
  <c r="J121"/>
  <c r="BK113"/>
  <c r="J110"/>
  <c i="8" r="J307"/>
  <c r="BK301"/>
  <c r="J280"/>
  <c r="BK259"/>
  <c r="BK234"/>
  <c r="J220"/>
  <c r="J201"/>
  <c r="BK182"/>
  <c r="BK153"/>
  <c r="BK133"/>
  <c r="J102"/>
  <c i="7" r="BK468"/>
  <c r="J465"/>
  <c r="J460"/>
  <c r="J442"/>
  <c r="BK408"/>
  <c r="BK378"/>
  <c r="BK368"/>
  <c r="J341"/>
  <c r="BK334"/>
  <c i="3" r="BK563"/>
  <c r="BK517"/>
  <c r="J477"/>
  <c r="BK456"/>
  <c r="J421"/>
  <c r="BK343"/>
  <c r="J323"/>
  <c r="J282"/>
  <c r="J143"/>
  <c r="BK101"/>
  <c i="2" r="J373"/>
  <c r="J370"/>
  <c r="BK341"/>
  <c r="BK314"/>
  <c r="BK303"/>
  <c r="J295"/>
  <c r="BK286"/>
  <c r="BK277"/>
  <c r="J266"/>
  <c r="BK260"/>
  <c r="BK251"/>
  <c r="J242"/>
  <c r="J216"/>
  <c r="BK199"/>
  <c r="J175"/>
  <c r="J162"/>
  <c r="BK143"/>
  <c r="J113"/>
  <c i="1" r="AS57"/>
  <c i="11" r="J167"/>
  <c r="BK162"/>
  <c r="J157"/>
  <c r="J154"/>
  <c r="J148"/>
  <c r="BK133"/>
  <c r="BK128"/>
  <c r="J118"/>
  <c r="J107"/>
  <c i="10" r="BK164"/>
  <c r="J156"/>
  <c r="J149"/>
  <c r="BK144"/>
  <c r="J135"/>
  <c r="BK131"/>
  <c r="BK126"/>
  <c r="J120"/>
  <c r="BK115"/>
  <c r="J110"/>
  <c r="BK104"/>
  <c r="J97"/>
  <c i="9" r="BK173"/>
  <c r="J166"/>
  <c r="J164"/>
  <c r="BK155"/>
  <c r="J146"/>
  <c r="BK137"/>
  <c r="BK125"/>
  <c r="J114"/>
  <c i="8" r="BK313"/>
  <c r="BK294"/>
  <c r="BK286"/>
  <c r="J273"/>
  <c r="J259"/>
  <c r="J240"/>
  <c r="BK220"/>
  <c r="J192"/>
  <c r="J178"/>
  <c r="J160"/>
  <c r="BK145"/>
  <c r="J136"/>
  <c r="J121"/>
  <c r="BK102"/>
  <c i="7" r="BK465"/>
  <c r="J459"/>
  <c r="J455"/>
  <c r="J432"/>
  <c r="J421"/>
  <c r="BK405"/>
  <c r="J388"/>
  <c r="J372"/>
  <c r="BK350"/>
  <c r="BK339"/>
  <c r="BK311"/>
  <c r="BK299"/>
  <c r="J282"/>
  <c r="BK258"/>
  <c r="J217"/>
  <c r="BK206"/>
  <c r="BK176"/>
  <c r="J155"/>
  <c i="6" r="J109"/>
  <c r="BK105"/>
  <c r="J97"/>
  <c r="BK92"/>
  <c i="5" r="BK155"/>
  <c r="BK138"/>
  <c r="BK100"/>
  <c i="4" r="BK190"/>
  <c r="BK168"/>
  <c r="J138"/>
  <c r="J107"/>
  <c i="3" r="J527"/>
  <c r="J519"/>
  <c r="BK512"/>
  <c r="BK487"/>
  <c r="J462"/>
  <c r="J439"/>
  <c r="BK382"/>
  <c r="BK331"/>
  <c r="J301"/>
  <c r="BK238"/>
  <c r="J155"/>
  <c r="BK91"/>
  <c i="2" r="J363"/>
  <c r="BK329"/>
  <c r="J306"/>
  <c r="J287"/>
  <c r="BK282"/>
  <c r="J277"/>
  <c r="J259"/>
  <c r="J246"/>
  <c r="BK229"/>
  <c r="BK214"/>
  <c r="J191"/>
  <c r="J171"/>
  <c r="J146"/>
  <c r="BK118"/>
  <c r="BK100"/>
  <c i="11" r="J151"/>
  <c r="BK144"/>
  <c r="J137"/>
  <c r="BK129"/>
  <c r="BK123"/>
  <c r="BK118"/>
  <c r="J112"/>
  <c r="BK104"/>
  <c r="J99"/>
  <c r="J98"/>
  <c i="10" r="BK165"/>
  <c r="BK159"/>
  <c r="J155"/>
  <c r="J150"/>
  <c r="J143"/>
  <c r="BK137"/>
  <c r="BK132"/>
  <c r="J125"/>
  <c r="BK120"/>
  <c r="J115"/>
  <c r="J108"/>
  <c r="J104"/>
  <c r="J100"/>
  <c r="BK97"/>
  <c i="9" r="BK178"/>
  <c r="BK169"/>
  <c r="BK158"/>
  <c r="BK146"/>
  <c r="J128"/>
  <c r="BK115"/>
  <c r="BK103"/>
  <c r="BK94"/>
  <c i="7" r="BK327"/>
  <c r="J300"/>
  <c r="J293"/>
  <c r="BK286"/>
  <c r="J277"/>
  <c r="J266"/>
  <c r="J258"/>
  <c r="J238"/>
  <c r="BK217"/>
  <c r="BK199"/>
  <c r="BK179"/>
  <c r="J162"/>
  <c r="BK122"/>
  <c i="6" r="BK108"/>
  <c r="BK99"/>
  <c r="BK93"/>
  <c r="BK90"/>
  <c i="5" r="BK161"/>
  <c r="J155"/>
  <c r="J149"/>
  <c r="J136"/>
  <c r="J122"/>
  <c r="BK105"/>
  <c i="4" r="BK208"/>
  <c r="J177"/>
  <c r="J126"/>
  <c i="3" r="J575"/>
  <c r="J563"/>
  <c r="J526"/>
  <c r="J515"/>
  <c r="J459"/>
  <c r="J419"/>
  <c r="BK376"/>
  <c r="BK324"/>
  <c r="BK295"/>
  <c r="J207"/>
  <c r="J105"/>
  <c i="2" r="J365"/>
  <c r="BK348"/>
  <c r="J329"/>
  <c r="BK318"/>
  <c r="J304"/>
  <c i="10" r="J154"/>
  <c r="BK145"/>
  <c r="BK140"/>
  <c r="J132"/>
  <c r="J126"/>
  <c r="J119"/>
  <c r="BK110"/>
  <c r="J103"/>
  <c r="BK94"/>
  <c i="9" r="BK170"/>
  <c r="BK162"/>
  <c r="J152"/>
  <c r="J143"/>
  <c r="BK126"/>
  <c r="J121"/>
  <c r="BK110"/>
  <c r="J102"/>
  <c r="BK92"/>
  <c i="8" r="BK297"/>
  <c r="BK285"/>
  <c r="BK252"/>
  <c r="J229"/>
  <c r="BK209"/>
  <c r="BK178"/>
  <c r="J162"/>
  <c r="BK136"/>
  <c r="J116"/>
  <c r="BK97"/>
  <c i="7" r="BK460"/>
  <c r="J454"/>
  <c r="BK442"/>
  <c r="J426"/>
  <c r="J413"/>
  <c r="J399"/>
  <c r="J394"/>
  <c r="BK384"/>
  <c r="BK359"/>
  <c r="J346"/>
  <c r="BK322"/>
  <c r="BK305"/>
  <c r="J295"/>
  <c r="J284"/>
  <c r="BK264"/>
  <c r="J245"/>
  <c r="J233"/>
  <c r="BK207"/>
  <c r="J199"/>
  <c r="BK187"/>
  <c r="BK165"/>
  <c r="BK133"/>
  <c i="6" r="BK110"/>
  <c r="BK103"/>
  <c r="BK98"/>
  <c r="J90"/>
  <c i="5" r="J164"/>
  <c r="J154"/>
  <c r="BK143"/>
  <c r="BK122"/>
  <c r="J108"/>
  <c r="J96"/>
  <c i="4" r="J208"/>
  <c r="J190"/>
  <c r="J157"/>
  <c r="J118"/>
  <c i="3" r="J586"/>
  <c r="BK579"/>
  <c r="BK538"/>
  <c r="BK523"/>
  <c r="J512"/>
  <c r="J487"/>
  <c r="BK467"/>
  <c r="BK458"/>
  <c r="BK424"/>
  <c r="J373"/>
  <c r="BK338"/>
  <c r="BK323"/>
  <c r="BK282"/>
  <c r="BK210"/>
  <c r="J139"/>
  <c r="J122"/>
  <c i="2" r="BK363"/>
  <c r="BK326"/>
  <c r="BK308"/>
  <c r="BK302"/>
  <c r="BK296"/>
  <c r="J291"/>
  <c r="J280"/>
  <c r="BK271"/>
  <c r="J264"/>
  <c r="BK259"/>
  <c r="BK242"/>
  <c r="BK227"/>
  <c r="J214"/>
  <c r="BK191"/>
  <c r="BK166"/>
  <c r="BK146"/>
  <c r="J124"/>
  <c i="12" r="BK113"/>
  <c r="BK103"/>
  <c r="J93"/>
  <c i="11" r="BK167"/>
  <c r="J162"/>
  <c r="BK156"/>
  <c r="BK152"/>
  <c r="BK143"/>
  <c r="J136"/>
  <c r="J128"/>
  <c r="J115"/>
  <c r="BK111"/>
  <c i="8" r="J313"/>
  <c r="J305"/>
  <c r="J292"/>
  <c r="BK271"/>
  <c r="J252"/>
  <c r="BK229"/>
  <c r="BK206"/>
  <c r="J195"/>
  <c r="BK162"/>
  <c r="J141"/>
  <c r="J113"/>
  <c r="J97"/>
  <c i="7" r="BK467"/>
  <c r="J463"/>
  <c r="J456"/>
  <c r="BK435"/>
  <c r="BK399"/>
  <c r="BK372"/>
  <c r="BK348"/>
  <c r="J337"/>
  <c i="3" r="BK575"/>
  <c r="BK529"/>
  <c r="BK509"/>
  <c r="J467"/>
  <c r="J432"/>
  <c r="BK373"/>
  <c r="J324"/>
  <c r="J303"/>
  <c r="J148"/>
  <c r="J129"/>
  <c r="J96"/>
  <c i="2" r="J371"/>
  <c r="BK352"/>
  <c r="J326"/>
  <c r="J308"/>
  <c r="J302"/>
  <c r="J294"/>
  <c r="BK283"/>
  <c r="J276"/>
  <c r="BK264"/>
  <c r="J258"/>
  <c r="BK246"/>
  <c r="BK231"/>
  <c r="BK210"/>
  <c r="BK185"/>
  <c r="J172"/>
  <c r="BK159"/>
  <c r="J115"/>
  <c r="BK95"/>
  <c i="12" r="BK110"/>
  <c r="J103"/>
  <c r="BK97"/>
  <c r="J91"/>
  <c i="11" r="J165"/>
  <c r="J160"/>
  <c r="J156"/>
  <c r="J152"/>
  <c r="J146"/>
  <c r="J132"/>
  <c r="BK124"/>
  <c r="BK108"/>
  <c i="10" r="J166"/>
  <c r="J159"/>
  <c r="BK151"/>
  <c r="BK146"/>
  <c r="BK139"/>
  <c r="J134"/>
  <c r="J123"/>
  <c r="J118"/>
  <c r="BK112"/>
  <c r="BK108"/>
  <c r="BK100"/>
  <c r="J94"/>
  <c i="9" r="J170"/>
  <c r="J165"/>
  <c r="J158"/>
  <c r="BK151"/>
  <c r="J142"/>
  <c r="J129"/>
  <c r="J117"/>
  <c r="BK109"/>
  <c r="BK89"/>
  <c i="8" r="BK305"/>
  <c r="BK288"/>
  <c r="BK277"/>
  <c r="BK263"/>
  <c r="J245"/>
  <c r="J222"/>
  <c r="J206"/>
  <c r="J182"/>
  <c r="J168"/>
  <c r="J153"/>
  <c r="J140"/>
  <c r="BK132"/>
  <c r="J103"/>
  <c i="7" r="J468"/>
  <c r="BK463"/>
  <c r="BK456"/>
  <c r="J445"/>
  <c r="BK426"/>
  <c r="BK413"/>
  <c r="BK402"/>
  <c r="BK381"/>
  <c r="J359"/>
  <c r="BK341"/>
  <c r="BK315"/>
  <c r="J303"/>
  <c r="BK288"/>
  <c r="BK277"/>
  <c r="BK229"/>
  <c r="J214"/>
  <c r="BK196"/>
  <c r="J167"/>
  <c r="J144"/>
  <c i="6" r="J108"/>
  <c r="BK100"/>
  <c r="J93"/>
  <c i="5" r="J161"/>
  <c r="BK149"/>
  <c r="J125"/>
  <c r="J93"/>
  <c i="4" r="J224"/>
  <c r="BK151"/>
  <c r="BK126"/>
  <c r="J93"/>
  <c i="3" r="BK532"/>
  <c r="J523"/>
  <c r="BK516"/>
  <c r="J503"/>
  <c r="BK464"/>
  <c r="BK454"/>
  <c r="J424"/>
  <c r="BK365"/>
  <c r="J328"/>
  <c r="J277"/>
  <c r="BK207"/>
  <c r="J110"/>
  <c i="2" r="BK371"/>
  <c r="J348"/>
  <c r="J314"/>
  <c r="BK291"/>
  <c r="BK284"/>
  <c r="BK280"/>
  <c r="J273"/>
  <c r="J251"/>
  <c r="BK234"/>
  <c r="BK221"/>
  <c r="J199"/>
  <c r="BK175"/>
  <c r="J156"/>
  <c r="BK124"/>
  <c r="J110"/>
  <c i="1" r="AS61"/>
  <c i="11" r="J134"/>
  <c r="J126"/>
  <c r="J120"/>
  <c r="BK115"/>
  <c r="J106"/>
  <c r="J100"/>
  <c r="BK96"/>
  <c i="10" r="J164"/>
  <c r="J158"/>
  <c r="J152"/>
  <c r="BK149"/>
  <c r="BK141"/>
  <c r="BK134"/>
  <c r="BK128"/>
  <c r="J121"/>
  <c r="BK116"/>
  <c r="BK114"/>
  <c r="BK109"/>
  <c r="J106"/>
  <c r="BK103"/>
  <c r="J99"/>
  <c r="BK95"/>
  <c i="9" r="J173"/>
  <c r="J167"/>
  <c r="J154"/>
  <c r="J144"/>
  <c r="J126"/>
  <c r="J110"/>
  <c r="BK102"/>
  <c r="J93"/>
  <c i="7" r="J322"/>
  <c r="J296"/>
  <c r="BK290"/>
  <c r="BK284"/>
  <c r="BK275"/>
  <c r="J264"/>
  <c r="J241"/>
  <c r="J226"/>
  <c r="J206"/>
  <c r="BK181"/>
  <c r="J165"/>
  <c r="J133"/>
  <c i="6" r="J110"/>
  <c r="J106"/>
  <c r="BK97"/>
  <c r="J91"/>
  <c r="J87"/>
  <c i="5" r="BK157"/>
  <c r="J150"/>
  <c r="J138"/>
  <c r="BK130"/>
  <c r="J116"/>
  <c i="4" r="BK224"/>
  <c r="J195"/>
  <c r="BK143"/>
  <c r="J102"/>
  <c i="3" r="BK568"/>
  <c r="J538"/>
  <c r="BK522"/>
  <c r="BK503"/>
  <c r="J458"/>
  <c r="BK408"/>
  <c r="J348"/>
  <c r="BK304"/>
  <c r="BK269"/>
  <c r="J132"/>
  <c i="2" r="J369"/>
  <c r="J352"/>
  <c r="J341"/>
  <c r="BK323"/>
  <c r="BK310"/>
  <c r="J296"/>
  <c i="11" r="BK151"/>
  <c r="BK149"/>
  <c r="BK145"/>
  <c r="BK141"/>
  <c r="J135"/>
  <c r="BK126"/>
  <c r="J123"/>
  <c r="BK116"/>
  <c r="BK109"/>
  <c r="BK105"/>
  <c r="BK99"/>
  <c r="J97"/>
  <c i="10" r="J165"/>
  <c r="BK158"/>
  <c r="BK153"/>
  <c r="BK147"/>
  <c r="BK143"/>
  <c r="BK135"/>
  <c r="BK130"/>
  <c r="J122"/>
  <c r="BK113"/>
  <c r="BK106"/>
  <c r="BK98"/>
  <c i="9" r="J178"/>
  <c r="BK166"/>
  <c r="BK154"/>
  <c r="BK145"/>
  <c r="BK135"/>
  <c r="J125"/>
  <c r="J115"/>
  <c r="J103"/>
  <c r="J96"/>
  <c i="8" r="BK303"/>
  <c r="BK290"/>
  <c r="J277"/>
  <c r="BK240"/>
  <c r="BK222"/>
  <c r="J198"/>
  <c r="J172"/>
  <c r="J137"/>
  <c r="J126"/>
  <c r="BK100"/>
  <c i="7" r="BK461"/>
  <c r="J457"/>
  <c r="BK445"/>
  <c r="J429"/>
  <c r="BK411"/>
  <c r="J402"/>
  <c r="BK388"/>
  <c r="BK370"/>
  <c r="J350"/>
  <c r="J334"/>
  <c r="BK320"/>
  <c r="BK308"/>
  <c r="J291"/>
  <c r="BK272"/>
  <c r="BK252"/>
  <c r="BK236"/>
  <c r="BK221"/>
  <c r="BK211"/>
  <c r="J196"/>
  <c r="J170"/>
  <c r="BK155"/>
  <c r="J116"/>
  <c i="6" r="BK109"/>
  <c r="BK102"/>
  <c r="BK91"/>
  <c i="5" r="J158"/>
  <c r="BK153"/>
  <c r="BK146"/>
  <c r="BK136"/>
  <c r="J120"/>
  <c r="J105"/>
  <c i="4" r="BK227"/>
  <c r="BK195"/>
  <c r="BK161"/>
  <c r="BK122"/>
  <c r="BK93"/>
  <c i="3" r="J582"/>
  <c r="BK548"/>
  <c r="BK527"/>
  <c r="J514"/>
  <c r="BK493"/>
  <c r="J475"/>
  <c r="BK462"/>
  <c r="J456"/>
  <c r="J408"/>
  <c r="J365"/>
  <c r="J332"/>
  <c r="J318"/>
  <c r="J269"/>
  <c r="BK143"/>
  <c r="BK132"/>
  <c r="J91"/>
  <c i="2" r="J361"/>
  <c r="J318"/>
  <c r="BK305"/>
  <c r="J299"/>
  <c r="BK294"/>
  <c r="BK287"/>
  <c r="BK276"/>
  <c r="BK266"/>
  <c r="J260"/>
  <c r="J249"/>
  <c r="J231"/>
  <c r="J219"/>
  <c r="J202"/>
  <c r="BK172"/>
  <c r="J151"/>
  <c r="J137"/>
  <c r="J100"/>
  <c i="12" r="J110"/>
  <c r="BK100"/>
  <c r="J95"/>
  <c r="J88"/>
  <c i="11" r="J163"/>
  <c r="BK157"/>
  <c r="J150"/>
  <c r="J138"/>
  <c r="BK132"/>
  <c r="BK120"/>
  <c r="J114"/>
  <c r="J109"/>
  <c i="8" r="J311"/>
  <c r="J297"/>
  <c r="BK275"/>
  <c r="J254"/>
  <c r="BK245"/>
  <c r="J216"/>
  <c r="BK198"/>
  <c r="BK168"/>
  <c r="J149"/>
  <c r="J129"/>
  <c r="J108"/>
  <c i="7" r="J469"/>
  <c r="J464"/>
  <c r="J458"/>
  <c r="BK454"/>
  <c r="BK410"/>
  <c r="J384"/>
  <c r="J370"/>
  <c r="BK346"/>
  <c r="BK329"/>
  <c i="3" r="J532"/>
  <c r="BK515"/>
  <c r="BK475"/>
  <c r="J454"/>
  <c r="BK410"/>
  <c r="J333"/>
  <c r="BK318"/>
  <c r="J181"/>
  <c r="BK139"/>
  <c r="BK105"/>
  <c i="2" r="J374"/>
  <c r="BK360"/>
  <c r="J331"/>
  <c r="J317"/>
  <c r="BK304"/>
  <c r="BK299"/>
  <c r="J288"/>
  <c r="BK281"/>
  <c r="BK268"/>
  <c r="J262"/>
  <c r="J253"/>
  <c r="J234"/>
  <c r="BK219"/>
  <c r="BK194"/>
  <c r="J176"/>
  <c r="J165"/>
  <c r="J131"/>
  <c r="BK110"/>
  <c i="12" r="J113"/>
  <c r="BK105"/>
  <c r="BK98"/>
  <c r="BK93"/>
  <c r="BK88"/>
  <c i="11" r="BK163"/>
  <c r="J159"/>
  <c r="BK153"/>
  <c r="BK140"/>
  <c r="J131"/>
  <c r="J127"/>
  <c r="BK117"/>
  <c i="10" r="BK167"/>
  <c r="BK160"/>
  <c r="BK155"/>
  <c r="J147"/>
  <c r="BK142"/>
  <c r="J138"/>
  <c r="J133"/>
  <c r="BK125"/>
  <c r="BK119"/>
  <c r="J113"/>
  <c r="J109"/>
  <c r="J101"/>
  <c r="BK96"/>
  <c i="9" r="J175"/>
  <c r="J169"/>
  <c r="BK157"/>
  <c r="BK143"/>
  <c r="J133"/>
  <c r="BK128"/>
  <c r="J116"/>
  <c r="J94"/>
  <c i="8" r="BK309"/>
  <c r="J290"/>
  <c r="BK280"/>
  <c r="J271"/>
  <c r="BK254"/>
  <c r="J231"/>
  <c r="J209"/>
  <c r="BK195"/>
  <c r="BK176"/>
  <c r="J158"/>
  <c r="BK141"/>
  <c r="J133"/>
  <c r="BK116"/>
  <c i="7" r="BK469"/>
  <c r="J461"/>
  <c r="BK453"/>
  <c r="BK429"/>
  <c r="BK416"/>
  <c r="J410"/>
  <c r="J391"/>
  <c r="J368"/>
  <c r="J348"/>
  <c r="BK337"/>
  <c r="J308"/>
  <c r="BK293"/>
  <c r="BK279"/>
  <c r="BK245"/>
  <c r="J221"/>
  <c r="J203"/>
  <c r="J159"/>
  <c r="J122"/>
  <c i="6" r="J107"/>
  <c r="J103"/>
  <c r="BK96"/>
  <c r="BK86"/>
  <c i="5" r="BK159"/>
  <c r="J146"/>
  <c r="BK120"/>
  <c i="4" r="J227"/>
  <c r="BK177"/>
  <c r="J130"/>
  <c r="BK102"/>
  <c i="3" r="BK546"/>
  <c r="J524"/>
  <c r="J517"/>
  <c r="BK500"/>
  <c r="J484"/>
  <c r="BK432"/>
  <c r="J394"/>
  <c r="BK333"/>
  <c r="BK303"/>
  <c r="J210"/>
  <c r="BK117"/>
  <c i="2" r="BK373"/>
  <c r="J356"/>
  <c r="J320"/>
  <c r="J292"/>
  <c r="J286"/>
  <c r="J281"/>
  <c r="BK275"/>
  <c r="BK258"/>
  <c r="BK239"/>
  <c r="BK224"/>
  <c r="BK207"/>
  <c r="J181"/>
  <c r="BK162"/>
  <c r="BK137"/>
  <c r="J121"/>
  <c i="1" r="AS65"/>
  <c i="11" r="J143"/>
  <c r="J133"/>
  <c r="J125"/>
  <c r="BK119"/>
  <c r="BK114"/>
  <c r="J105"/>
  <c r="J102"/>
  <c r="BK97"/>
  <c i="10" r="J167"/>
  <c r="J161"/>
  <c r="BK156"/>
  <c r="J151"/>
  <c r="BK148"/>
  <c r="J139"/>
  <c r="J131"/>
  <c r="J124"/>
  <c r="BK118"/>
  <c i="9" r="J157"/>
  <c r="BK142"/>
  <c r="BK117"/>
  <c r="J108"/>
  <c r="BK96"/>
  <c r="J89"/>
  <c i="7" r="BK303"/>
  <c r="BK295"/>
  <c r="J288"/>
  <c r="J279"/>
  <c r="BK270"/>
  <c r="J252"/>
  <c r="J236"/>
  <c r="BK213"/>
  <c r="BK190"/>
  <c r="J176"/>
  <c r="BK159"/>
  <c i="6" r="BK111"/>
  <c r="BK107"/>
  <c r="J98"/>
  <c r="J94"/>
  <c r="J89"/>
  <c i="5" r="J159"/>
  <c r="J151"/>
  <c r="J143"/>
  <c r="BK133"/>
  <c r="BK125"/>
  <c r="J103"/>
  <c i="4" r="J204"/>
  <c r="J161"/>
  <c r="BK138"/>
  <c i="3" r="J579"/>
  <c r="BK565"/>
  <c r="J530"/>
  <c r="J516"/>
  <c r="BK460"/>
  <c r="BK430"/>
  <c r="J382"/>
  <c r="J325"/>
  <c r="BK301"/>
  <c r="BK134"/>
  <c r="J101"/>
  <c i="2" r="BK361"/>
  <c r="BK343"/>
  <c r="J328"/>
  <c r="BK317"/>
  <c r="BK297"/>
  <c i="12" l="1" r="R102"/>
  <c i="4" r="P207"/>
  <c r="T207"/>
  <c r="R207"/>
  <c i="2" r="R94"/>
  <c r="BK228"/>
  <c r="J228"/>
  <c r="J63"/>
  <c r="R228"/>
  <c r="T233"/>
  <c r="R255"/>
  <c r="T330"/>
  <c r="T340"/>
  <c r="BK359"/>
  <c r="BK358"/>
  <c r="J358"/>
  <c r="J69"/>
  <c r="P368"/>
  <c r="P367"/>
  <c i="3" r="R90"/>
  <c r="R423"/>
  <c r="BK438"/>
  <c r="J438"/>
  <c r="J64"/>
  <c r="P438"/>
  <c r="R438"/>
  <c r="T463"/>
  <c r="T545"/>
  <c r="P567"/>
  <c i="4" r="T101"/>
  <c r="T91"/>
  <c r="T90"/>
  <c i="5" r="BK92"/>
  <c r="T92"/>
  <c r="R124"/>
  <c r="T148"/>
  <c i="6" r="BK85"/>
  <c r="R85"/>
  <c r="P88"/>
  <c r="BK101"/>
  <c r="J101"/>
  <c r="J63"/>
  <c r="T101"/>
  <c i="8" r="P300"/>
  <c r="P299"/>
  <c i="9" r="BK99"/>
  <c i="10" r="P93"/>
  <c r="BK129"/>
  <c r="J129"/>
  <c r="J67"/>
  <c r="R129"/>
  <c r="BK163"/>
  <c r="J163"/>
  <c r="J68"/>
  <c r="P163"/>
  <c r="R163"/>
  <c i="12" r="BK102"/>
  <c r="J102"/>
  <c r="J63"/>
  <c i="2" r="BK94"/>
  <c r="BK223"/>
  <c r="J223"/>
  <c r="J62"/>
  <c r="T223"/>
  <c r="BK233"/>
  <c r="J233"/>
  <c r="J64"/>
  <c r="BK255"/>
  <c r="J255"/>
  <c r="J65"/>
  <c r="BK330"/>
  <c r="J330"/>
  <c r="J66"/>
  <c r="R330"/>
  <c r="R340"/>
  <c r="R359"/>
  <c r="R358"/>
  <c r="BK368"/>
  <c r="J368"/>
  <c r="J72"/>
  <c i="3" r="BK90"/>
  <c r="J90"/>
  <c r="J61"/>
  <c r="BK423"/>
  <c r="J423"/>
  <c r="J62"/>
  <c r="T438"/>
  <c r="R463"/>
  <c r="P545"/>
  <c r="BK567"/>
  <c r="J567"/>
  <c r="J67"/>
  <c r="T567"/>
  <c i="4" r="P101"/>
  <c r="P91"/>
  <c r="P90"/>
  <c i="1" r="AU58"/>
  <c i="5" r="R92"/>
  <c r="P124"/>
  <c r="BK148"/>
  <c r="J148"/>
  <c r="J67"/>
  <c r="R148"/>
  <c i="6" r="BK88"/>
  <c r="J88"/>
  <c r="J62"/>
  <c r="T88"/>
  <c r="R101"/>
  <c i="7" r="BK111"/>
  <c r="J111"/>
  <c r="J65"/>
  <c r="R111"/>
  <c r="P154"/>
  <c r="BK189"/>
  <c r="J189"/>
  <c r="J67"/>
  <c r="R189"/>
  <c r="P202"/>
  <c r="BK216"/>
  <c r="J216"/>
  <c r="J69"/>
  <c r="P216"/>
  <c r="T216"/>
  <c r="T228"/>
  <c r="P292"/>
  <c r="P314"/>
  <c r="T314"/>
  <c r="T336"/>
  <c r="T352"/>
  <c r="BK383"/>
  <c r="J383"/>
  <c r="J78"/>
  <c r="T383"/>
  <c r="T401"/>
  <c r="BK412"/>
  <c r="J412"/>
  <c r="J82"/>
  <c r="T412"/>
  <c r="R434"/>
  <c r="BK451"/>
  <c r="J451"/>
  <c r="J87"/>
  <c r="R451"/>
  <c r="R450"/>
  <c r="R449"/>
  <c i="8" r="R96"/>
  <c r="BK228"/>
  <c r="J228"/>
  <c r="J67"/>
  <c r="R228"/>
  <c r="T228"/>
  <c r="T233"/>
  <c r="R267"/>
  <c r="BK300"/>
  <c r="BK299"/>
  <c r="J299"/>
  <c r="J71"/>
  <c r="R300"/>
  <c r="R299"/>
  <c i="9" r="P91"/>
  <c r="P90"/>
  <c r="T91"/>
  <c r="T90"/>
  <c r="R99"/>
  <c r="BK172"/>
  <c r="J172"/>
  <c r="J66"/>
  <c r="T172"/>
  <c i="10" r="BK93"/>
  <c r="J93"/>
  <c r="J66"/>
  <c r="T93"/>
  <c r="P129"/>
  <c i="11" r="BK95"/>
  <c r="R95"/>
  <c r="BK101"/>
  <c r="J101"/>
  <c r="J67"/>
  <c r="R101"/>
  <c r="BK139"/>
  <c r="J139"/>
  <c r="J68"/>
  <c r="R139"/>
  <c r="BK158"/>
  <c r="J158"/>
  <c r="J69"/>
  <c r="T158"/>
  <c r="P164"/>
  <c r="T164"/>
  <c i="12" r="P87"/>
  <c r="P86"/>
  <c r="P85"/>
  <c i="1" r="AU68"/>
  <c i="12" r="P102"/>
  <c i="2" r="T94"/>
  <c r="R223"/>
  <c r="T228"/>
  <c r="R233"/>
  <c r="T255"/>
  <c r="BK340"/>
  <c r="J340"/>
  <c r="J67"/>
  <c r="P359"/>
  <c r="P358"/>
  <c r="T368"/>
  <c r="T367"/>
  <c i="3" r="P90"/>
  <c r="P423"/>
  <c i="7" r="P111"/>
  <c r="BK154"/>
  <c r="J154"/>
  <c r="J66"/>
  <c r="R154"/>
  <c r="T189"/>
  <c r="R202"/>
  <c r="BK228"/>
  <c r="J228"/>
  <c r="J70"/>
  <c r="R228"/>
  <c r="R292"/>
  <c r="BK314"/>
  <c r="J314"/>
  <c r="J74"/>
  <c r="BK336"/>
  <c r="J336"/>
  <c r="J75"/>
  <c r="BK352"/>
  <c r="J352"/>
  <c r="J76"/>
  <c r="R352"/>
  <c r="P377"/>
  <c r="R377"/>
  <c r="P383"/>
  <c r="BK401"/>
  <c r="J401"/>
  <c r="J79"/>
  <c r="P401"/>
  <c r="P409"/>
  <c r="T409"/>
  <c r="R412"/>
  <c r="P434"/>
  <c r="T451"/>
  <c r="T450"/>
  <c r="T449"/>
  <c i="8" r="BK96"/>
  <c r="J96"/>
  <c r="J65"/>
  <c r="P96"/>
  <c r="BK233"/>
  <c r="J233"/>
  <c r="J68"/>
  <c r="R233"/>
  <c r="P267"/>
  <c i="11" r="P95"/>
  <c r="T95"/>
  <c r="P101"/>
  <c r="T101"/>
  <c r="P139"/>
  <c r="T139"/>
  <c r="P158"/>
  <c r="R158"/>
  <c r="BK164"/>
  <c r="J164"/>
  <c r="J70"/>
  <c r="R164"/>
  <c i="12" r="BK87"/>
  <c r="J87"/>
  <c r="J61"/>
  <c r="R87"/>
  <c r="R86"/>
  <c r="R85"/>
  <c r="T87"/>
  <c i="2" r="P94"/>
  <c r="P223"/>
  <c r="P228"/>
  <c r="P233"/>
  <c r="P255"/>
  <c r="P330"/>
  <c r="P340"/>
  <c r="T359"/>
  <c r="T358"/>
  <c r="R368"/>
  <c r="R367"/>
  <c i="3" r="T90"/>
  <c r="T89"/>
  <c r="T88"/>
  <c r="T423"/>
  <c r="BK463"/>
  <c r="J463"/>
  <c r="J65"/>
  <c r="P463"/>
  <c r="BK545"/>
  <c r="J545"/>
  <c r="J66"/>
  <c r="R545"/>
  <c r="R567"/>
  <c i="4" r="BK101"/>
  <c r="J101"/>
  <c r="J66"/>
  <c r="R101"/>
  <c r="R91"/>
  <c r="R90"/>
  <c i="5" r="P92"/>
  <c r="BK124"/>
  <c r="J124"/>
  <c r="J66"/>
  <c r="T124"/>
  <c r="P148"/>
  <c i="6" r="P85"/>
  <c r="T85"/>
  <c r="T84"/>
  <c r="T83"/>
  <c r="R88"/>
  <c r="P101"/>
  <c i="7" r="T111"/>
  <c r="T154"/>
  <c r="P189"/>
  <c r="BK202"/>
  <c r="J202"/>
  <c r="J68"/>
  <c r="T202"/>
  <c r="R216"/>
  <c r="P228"/>
  <c r="BK292"/>
  <c r="J292"/>
  <c r="J71"/>
  <c r="T292"/>
  <c r="R314"/>
  <c r="P336"/>
  <c r="R336"/>
  <c r="P352"/>
  <c r="BK377"/>
  <c r="J377"/>
  <c r="J77"/>
  <c r="T377"/>
  <c r="R383"/>
  <c r="R401"/>
  <c r="BK409"/>
  <c r="J409"/>
  <c r="J81"/>
  <c r="R409"/>
  <c r="P412"/>
  <c r="BK434"/>
  <c r="J434"/>
  <c r="J83"/>
  <c r="T434"/>
  <c r="P451"/>
  <c r="P450"/>
  <c r="P449"/>
  <c i="8" r="T96"/>
  <c r="T95"/>
  <c r="T94"/>
  <c r="P228"/>
  <c r="P233"/>
  <c r="BK267"/>
  <c r="J267"/>
  <c r="J69"/>
  <c r="T267"/>
  <c r="T300"/>
  <c r="T299"/>
  <c i="9" r="BK91"/>
  <c r="J91"/>
  <c r="J63"/>
  <c r="R91"/>
  <c r="R90"/>
  <c r="P99"/>
  <c r="P98"/>
  <c r="T99"/>
  <c r="T98"/>
  <c r="P172"/>
  <c r="R172"/>
  <c i="10" r="R93"/>
  <c r="R92"/>
  <c r="R91"/>
  <c r="R90"/>
  <c r="T129"/>
  <c r="T163"/>
  <c i="12" r="T102"/>
  <c i="2" r="BE300"/>
  <c r="BE302"/>
  <c r="BE348"/>
  <c r="BE371"/>
  <c r="BE372"/>
  <c i="3" r="J52"/>
  <c r="F85"/>
  <c r="BE91"/>
  <c r="BE117"/>
  <c r="BE129"/>
  <c r="BE139"/>
  <c r="BE148"/>
  <c r="BE207"/>
  <c r="BE277"/>
  <c r="BE318"/>
  <c r="BE325"/>
  <c r="BE331"/>
  <c r="BE332"/>
  <c r="BE333"/>
  <c r="BE338"/>
  <c r="BE348"/>
  <c r="BE419"/>
  <c r="BE421"/>
  <c r="BE454"/>
  <c r="BE462"/>
  <c r="BE464"/>
  <c r="BE469"/>
  <c r="BE477"/>
  <c r="BE487"/>
  <c r="BE493"/>
  <c r="BE509"/>
  <c r="BE516"/>
  <c r="BE517"/>
  <c r="BE519"/>
  <c r="BE527"/>
  <c r="BK585"/>
  <c r="J585"/>
  <c r="J68"/>
  <c i="4" r="E50"/>
  <c r="J56"/>
  <c r="BE107"/>
  <c r="BE118"/>
  <c r="BE130"/>
  <c r="BE138"/>
  <c r="BE151"/>
  <c r="BE168"/>
  <c r="BE182"/>
  <c r="BE190"/>
  <c r="BE195"/>
  <c r="BK226"/>
  <c r="J226"/>
  <c r="J68"/>
  <c i="5" r="E50"/>
  <c r="J84"/>
  <c r="F87"/>
  <c r="BE93"/>
  <c r="BE100"/>
  <c r="BE103"/>
  <c r="BE108"/>
  <c r="BE125"/>
  <c r="BE130"/>
  <c r="BE138"/>
  <c r="BE146"/>
  <c r="BE150"/>
  <c r="BE151"/>
  <c r="BE154"/>
  <c r="BE155"/>
  <c r="BE159"/>
  <c i="6" r="E73"/>
  <c r="BE87"/>
  <c r="BE89"/>
  <c r="BE92"/>
  <c r="BE96"/>
  <c r="BE103"/>
  <c r="BE104"/>
  <c r="BE105"/>
  <c r="BE106"/>
  <c r="BE107"/>
  <c r="BE109"/>
  <c r="BE110"/>
  <c i="7" r="J56"/>
  <c r="F59"/>
  <c r="BE116"/>
  <c r="BE144"/>
  <c r="BE147"/>
  <c r="BE167"/>
  <c r="BE179"/>
  <c r="BE196"/>
  <c r="BE211"/>
  <c r="BE221"/>
  <c r="BE226"/>
  <c r="BE229"/>
  <c r="BE241"/>
  <c r="BE261"/>
  <c r="BE266"/>
  <c r="BE272"/>
  <c r="BE277"/>
  <c r="BE279"/>
  <c r="BE284"/>
  <c r="BE288"/>
  <c r="BE290"/>
  <c r="BE293"/>
  <c r="BE296"/>
  <c r="BE300"/>
  <c r="BE315"/>
  <c r="BE322"/>
  <c i="8" r="BK296"/>
  <c r="J296"/>
  <c r="J70"/>
  <c i="9" r="J52"/>
  <c r="BE93"/>
  <c r="BE96"/>
  <c r="BE100"/>
  <c r="BE102"/>
  <c r="BE114"/>
  <c r="BE116"/>
  <c r="BE121"/>
  <c r="BE125"/>
  <c r="BE128"/>
  <c r="BE133"/>
  <c r="BE137"/>
  <c r="BE144"/>
  <c r="BE145"/>
  <c r="BE151"/>
  <c r="BE153"/>
  <c r="BE155"/>
  <c r="BE157"/>
  <c r="BE162"/>
  <c r="BE166"/>
  <c r="BE170"/>
  <c r="BE175"/>
  <c r="BE181"/>
  <c r="BK88"/>
  <c r="BK87"/>
  <c r="J87"/>
  <c r="J60"/>
  <c i="10" r="F87"/>
  <c r="BE94"/>
  <c r="BE99"/>
  <c r="BE101"/>
  <c r="BE102"/>
  <c r="BE104"/>
  <c r="BE106"/>
  <c r="BE108"/>
  <c r="BE111"/>
  <c r="BE113"/>
  <c r="BE115"/>
  <c r="BE117"/>
  <c r="BE119"/>
  <c r="BE122"/>
  <c r="BE127"/>
  <c r="BE131"/>
  <c r="BE133"/>
  <c r="BE135"/>
  <c r="BE142"/>
  <c r="BE147"/>
  <c r="BE148"/>
  <c r="BE152"/>
  <c r="BE153"/>
  <c r="BE154"/>
  <c r="BE155"/>
  <c r="BE158"/>
  <c r="BE161"/>
  <c r="BE166"/>
  <c i="11" r="E50"/>
  <c r="J56"/>
  <c r="F59"/>
  <c r="BE96"/>
  <c r="BE97"/>
  <c r="BE100"/>
  <c r="BE106"/>
  <c r="BE107"/>
  <c r="BE108"/>
  <c r="BE110"/>
  <c r="BE112"/>
  <c r="BE127"/>
  <c r="BE131"/>
  <c r="BE135"/>
  <c r="BE138"/>
  <c r="BE145"/>
  <c r="BE146"/>
  <c r="BE147"/>
  <c r="BE148"/>
  <c i="2" r="BE100"/>
  <c r="BE113"/>
  <c r="BE115"/>
  <c r="BE121"/>
  <c r="BE131"/>
  <c r="BE146"/>
  <c r="BE159"/>
  <c r="BE172"/>
  <c r="BE185"/>
  <c r="BE210"/>
  <c r="BE219"/>
  <c r="BE231"/>
  <c r="BE256"/>
  <c r="BE276"/>
  <c r="BE277"/>
  <c r="BE278"/>
  <c r="BE281"/>
  <c r="BE283"/>
  <c r="BE287"/>
  <c r="BE294"/>
  <c r="BE295"/>
  <c r="BE297"/>
  <c r="BE299"/>
  <c r="BE303"/>
  <c r="BE304"/>
  <c r="BE306"/>
  <c r="BE308"/>
  <c r="BE310"/>
  <c r="BE313"/>
  <c r="BE317"/>
  <c r="BE323"/>
  <c r="BE326"/>
  <c r="BE331"/>
  <c r="BE352"/>
  <c r="BE361"/>
  <c r="BE363"/>
  <c i="3" r="BE101"/>
  <c r="BE122"/>
  <c r="BE134"/>
  <c r="BE143"/>
  <c r="BE282"/>
  <c r="BE304"/>
  <c r="BE323"/>
  <c r="BE343"/>
  <c r="BE368"/>
  <c r="BE373"/>
  <c r="BE410"/>
  <c r="BE456"/>
  <c r="BE467"/>
  <c r="BE475"/>
  <c r="BE522"/>
  <c r="BE529"/>
  <c r="BE530"/>
  <c r="BE532"/>
  <c r="BE548"/>
  <c r="BE568"/>
  <c r="BE575"/>
  <c r="BK431"/>
  <c r="J431"/>
  <c r="J63"/>
  <c i="4" r="F59"/>
  <c r="BE93"/>
  <c r="BE122"/>
  <c r="BE161"/>
  <c r="BE204"/>
  <c r="BE227"/>
  <c r="BK92"/>
  <c r="BK207"/>
  <c r="J207"/>
  <c r="J67"/>
  <c i="5" r="BE96"/>
  <c r="BE105"/>
  <c r="BE116"/>
  <c r="BE122"/>
  <c r="BE127"/>
  <c r="BE133"/>
  <c r="BE136"/>
  <c r="BE143"/>
  <c r="BE153"/>
  <c r="BE158"/>
  <c r="BE161"/>
  <c i="6" r="J52"/>
  <c r="F55"/>
  <c r="BE91"/>
  <c r="BE94"/>
  <c r="BE98"/>
  <c r="BE99"/>
  <c r="BE111"/>
  <c i="7" r="E50"/>
  <c r="BE112"/>
  <c r="BE155"/>
  <c r="BE159"/>
  <c r="BE165"/>
  <c r="BE170"/>
  <c r="BE190"/>
  <c r="BE203"/>
  <c r="BE236"/>
  <c r="BE243"/>
  <c r="BE252"/>
  <c r="BE264"/>
  <c r="BE286"/>
  <c r="BE291"/>
  <c r="BE308"/>
  <c r="BE327"/>
  <c r="BE334"/>
  <c r="BE337"/>
  <c r="BE341"/>
  <c r="BE346"/>
  <c r="BE348"/>
  <c r="BE353"/>
  <c r="BE359"/>
  <c r="BE372"/>
  <c r="BE378"/>
  <c r="BE381"/>
  <c r="BE384"/>
  <c r="BE388"/>
  <c r="BE418"/>
  <c r="BE452"/>
  <c r="BE454"/>
  <c r="BE455"/>
  <c r="BE456"/>
  <c r="BE458"/>
  <c r="BE460"/>
  <c r="BE462"/>
  <c r="BE464"/>
  <c r="BE468"/>
  <c r="BK310"/>
  <c r="J310"/>
  <c r="J72"/>
  <c i="8" r="E50"/>
  <c r="J56"/>
  <c r="F91"/>
  <c r="BE100"/>
  <c r="BE103"/>
  <c r="BE113"/>
  <c r="BE129"/>
  <c r="BE140"/>
  <c r="BE145"/>
  <c r="BE153"/>
  <c r="BE158"/>
  <c r="BE162"/>
  <c r="BE168"/>
  <c r="BE182"/>
  <c r="BE192"/>
  <c r="BE198"/>
  <c r="BE206"/>
  <c r="BE214"/>
  <c r="BE216"/>
  <c r="BE222"/>
  <c r="BE229"/>
  <c r="BE234"/>
  <c r="BE252"/>
  <c r="BE259"/>
  <c r="BE277"/>
  <c r="BE285"/>
  <c r="BE301"/>
  <c r="BE303"/>
  <c r="BE307"/>
  <c r="BE309"/>
  <c r="BE311"/>
  <c i="9" r="E76"/>
  <c r="F83"/>
  <c r="BE89"/>
  <c r="BE108"/>
  <c r="BE126"/>
  <c r="BE135"/>
  <c r="BE142"/>
  <c r="BE154"/>
  <c r="BE164"/>
  <c r="BE167"/>
  <c r="BE169"/>
  <c r="BE171"/>
  <c i="10" r="E50"/>
  <c r="J56"/>
  <c r="BE95"/>
  <c r="BE98"/>
  <c r="BE103"/>
  <c r="BE107"/>
  <c r="BE110"/>
  <c r="BE114"/>
  <c r="BE116"/>
  <c r="BE118"/>
  <c r="BE121"/>
  <c r="BE124"/>
  <c r="BE125"/>
  <c r="BE130"/>
  <c r="BE136"/>
  <c r="BE138"/>
  <c r="BE140"/>
  <c r="BE141"/>
  <c r="BE143"/>
  <c r="BE144"/>
  <c r="BE145"/>
  <c r="BE150"/>
  <c r="BE157"/>
  <c r="BE162"/>
  <c r="BE164"/>
  <c r="BE165"/>
  <c r="BE167"/>
  <c r="BE168"/>
  <c i="11" r="BE109"/>
  <c r="BE115"/>
  <c r="BE118"/>
  <c r="BE120"/>
  <c r="BE134"/>
  <c r="BE136"/>
  <c r="BE143"/>
  <c r="BE150"/>
  <c r="BE152"/>
  <c r="BE155"/>
  <c r="BE159"/>
  <c r="BE161"/>
  <c r="BE163"/>
  <c r="BE165"/>
  <c r="BE167"/>
  <c i="12" r="E48"/>
  <c r="F55"/>
  <c r="BE88"/>
  <c r="BE89"/>
  <c r="BE91"/>
  <c r="BE98"/>
  <c r="BE100"/>
  <c r="BE107"/>
  <c r="BE113"/>
  <c i="2" r="E48"/>
  <c r="J52"/>
  <c r="F55"/>
  <c r="BE105"/>
  <c r="BE124"/>
  <c r="BE151"/>
  <c r="BE156"/>
  <c r="BE162"/>
  <c r="BE166"/>
  <c r="BE176"/>
  <c r="BE181"/>
  <c r="BE191"/>
  <c r="BE194"/>
  <c r="BE202"/>
  <c r="BE207"/>
  <c r="BE214"/>
  <c r="BE216"/>
  <c r="BE224"/>
  <c r="BE239"/>
  <c r="BE242"/>
  <c r="BE249"/>
  <c r="BE259"/>
  <c r="BE263"/>
  <c r="BE264"/>
  <c r="BE266"/>
  <c r="BE271"/>
  <c r="BE275"/>
  <c r="BE280"/>
  <c r="BE282"/>
  <c r="BE284"/>
  <c r="BE291"/>
  <c r="BE292"/>
  <c r="BE296"/>
  <c r="BE305"/>
  <c r="BE318"/>
  <c r="BE320"/>
  <c r="BE333"/>
  <c r="BE356"/>
  <c r="BE365"/>
  <c r="BE373"/>
  <c r="BE374"/>
  <c r="BK355"/>
  <c r="J355"/>
  <c r="J68"/>
  <c i="3" r="BE110"/>
  <c r="BE132"/>
  <c r="BE210"/>
  <c r="BE238"/>
  <c r="BE266"/>
  <c r="BE269"/>
  <c r="BE295"/>
  <c r="BE301"/>
  <c r="BE302"/>
  <c r="BE328"/>
  <c r="BE365"/>
  <c r="BE382"/>
  <c r="BE394"/>
  <c r="BE424"/>
  <c r="BE457"/>
  <c r="BE458"/>
  <c r="BE459"/>
  <c r="BE460"/>
  <c r="BE484"/>
  <c r="BE494"/>
  <c r="BE500"/>
  <c r="BE512"/>
  <c r="BE520"/>
  <c r="BE523"/>
  <c r="BE524"/>
  <c r="BE526"/>
  <c r="BE538"/>
  <c r="BE546"/>
  <c r="BE565"/>
  <c r="BE579"/>
  <c i="7" r="BE332"/>
  <c r="BE344"/>
  <c r="BE350"/>
  <c r="BE365"/>
  <c r="BE370"/>
  <c r="BE375"/>
  <c r="BE391"/>
  <c r="BE394"/>
  <c r="BE416"/>
  <c r="BE445"/>
  <c r="BE453"/>
  <c r="BE457"/>
  <c r="BE461"/>
  <c r="BE465"/>
  <c r="BE467"/>
  <c r="BE469"/>
  <c r="BK407"/>
  <c r="J407"/>
  <c r="J80"/>
  <c r="BK444"/>
  <c r="J444"/>
  <c r="J84"/>
  <c i="8" r="BE116"/>
  <c r="BE132"/>
  <c r="BE136"/>
  <c r="BE137"/>
  <c r="BE160"/>
  <c r="BE176"/>
  <c r="BE178"/>
  <c r="BE186"/>
  <c r="BE209"/>
  <c r="BE231"/>
  <c r="BE240"/>
  <c r="BE254"/>
  <c r="BE263"/>
  <c r="BE273"/>
  <c r="BE290"/>
  <c r="BE313"/>
  <c r="BK224"/>
  <c r="J224"/>
  <c r="J66"/>
  <c i="11" r="BE122"/>
  <c r="BE124"/>
  <c r="BE125"/>
  <c r="BE129"/>
  <c r="BE130"/>
  <c r="BE132"/>
  <c r="BE140"/>
  <c r="BE141"/>
  <c r="BE142"/>
  <c r="BE144"/>
  <c r="BE151"/>
  <c r="BE153"/>
  <c r="BE154"/>
  <c r="BE156"/>
  <c r="BE157"/>
  <c r="BE160"/>
  <c r="BE162"/>
  <c r="BE166"/>
  <c i="12" r="J52"/>
  <c r="BE93"/>
  <c r="BE95"/>
  <c r="BE97"/>
  <c r="BE103"/>
  <c r="BE105"/>
  <c r="BE110"/>
  <c r="BK99"/>
  <c r="J99"/>
  <c r="J62"/>
  <c i="2" r="BE95"/>
  <c r="BE110"/>
  <c r="BE118"/>
  <c r="BE137"/>
  <c r="BE143"/>
  <c r="BE165"/>
  <c r="BE171"/>
  <c r="BE175"/>
  <c r="BE199"/>
  <c r="BE221"/>
  <c r="BE227"/>
  <c r="BE229"/>
  <c r="BE234"/>
  <c r="BE243"/>
  <c r="BE246"/>
  <c r="BE251"/>
  <c r="BE253"/>
  <c r="BE258"/>
  <c r="BE260"/>
  <c r="BE262"/>
  <c r="BE268"/>
  <c r="BE273"/>
  <c r="BE286"/>
  <c r="BE288"/>
  <c r="BE290"/>
  <c r="BE314"/>
  <c r="BE328"/>
  <c r="BE329"/>
  <c r="BE341"/>
  <c r="BE343"/>
  <c r="BE360"/>
  <c r="BE369"/>
  <c r="BE370"/>
  <c i="3" r="E48"/>
  <c r="BE96"/>
  <c r="BE105"/>
  <c r="BE155"/>
  <c r="BE181"/>
  <c r="BE303"/>
  <c r="BE324"/>
  <c r="BE376"/>
  <c r="BE408"/>
  <c r="BE430"/>
  <c r="BE432"/>
  <c r="BE439"/>
  <c r="BE503"/>
  <c r="BE514"/>
  <c r="BE515"/>
  <c r="BE563"/>
  <c r="BE570"/>
  <c r="BE582"/>
  <c r="BE586"/>
  <c i="4" r="BE102"/>
  <c r="BE126"/>
  <c r="BE143"/>
  <c r="BE157"/>
  <c r="BE177"/>
  <c r="BE201"/>
  <c r="BE208"/>
  <c r="BE224"/>
  <c i="5" r="BE113"/>
  <c r="BE120"/>
  <c r="BE140"/>
  <c r="BE149"/>
  <c r="BE157"/>
  <c r="BE164"/>
  <c r="BK163"/>
  <c r="J163"/>
  <c r="J68"/>
  <c i="6" r="BE86"/>
  <c r="BE90"/>
  <c r="BE93"/>
  <c r="BE95"/>
  <c r="BE97"/>
  <c r="BE100"/>
  <c r="BE102"/>
  <c r="BE108"/>
  <c i="7" r="BE122"/>
  <c r="BE133"/>
  <c r="BE162"/>
  <c r="BE176"/>
  <c r="BE181"/>
  <c r="BE187"/>
  <c r="BE199"/>
  <c r="BE206"/>
  <c r="BE207"/>
  <c r="BE213"/>
  <c r="BE214"/>
  <c r="BE217"/>
  <c r="BE233"/>
  <c r="BE238"/>
  <c r="BE245"/>
  <c r="BE258"/>
  <c r="BE270"/>
  <c r="BE275"/>
  <c r="BE282"/>
  <c r="BE295"/>
  <c r="BE299"/>
  <c r="BE303"/>
  <c r="BE305"/>
  <c r="BE311"/>
  <c r="BE320"/>
  <c r="BE329"/>
  <c r="BE339"/>
  <c r="BE368"/>
  <c r="BE397"/>
  <c r="BE399"/>
  <c r="BE402"/>
  <c r="BE405"/>
  <c r="BE408"/>
  <c r="BE410"/>
  <c r="BE411"/>
  <c r="BE413"/>
  <c r="BE421"/>
  <c r="BE426"/>
  <c r="BE429"/>
  <c r="BE432"/>
  <c r="BE435"/>
  <c r="BE442"/>
  <c r="BE459"/>
  <c r="BE463"/>
  <c r="BE466"/>
  <c i="8" r="BE97"/>
  <c r="BE102"/>
  <c r="BE108"/>
  <c r="BE121"/>
  <c r="BE126"/>
  <c r="BE133"/>
  <c r="BE141"/>
  <c r="BE149"/>
  <c r="BE172"/>
  <c r="BE195"/>
  <c r="BE201"/>
  <c r="BE220"/>
  <c r="BE225"/>
  <c r="BE245"/>
  <c r="BE250"/>
  <c r="BE268"/>
  <c r="BE271"/>
  <c r="BE275"/>
  <c r="BE280"/>
  <c r="BE286"/>
  <c r="BE288"/>
  <c r="BE292"/>
  <c r="BE294"/>
  <c r="BE297"/>
  <c r="BE305"/>
  <c i="9" r="BE92"/>
  <c r="BE94"/>
  <c r="BE103"/>
  <c r="BE104"/>
  <c r="BE109"/>
  <c r="BE110"/>
  <c r="BE115"/>
  <c r="BE117"/>
  <c r="BE123"/>
  <c r="BE129"/>
  <c r="BE143"/>
  <c r="BE146"/>
  <c r="BE152"/>
  <c r="BE158"/>
  <c r="BE165"/>
  <c r="BE173"/>
  <c r="BE178"/>
  <c i="10" r="BE96"/>
  <c r="BE97"/>
  <c r="BE100"/>
  <c r="BE105"/>
  <c r="BE109"/>
  <c r="BE112"/>
  <c r="BE120"/>
  <c r="BE123"/>
  <c r="BE126"/>
  <c r="BE128"/>
  <c r="BE132"/>
  <c r="BE134"/>
  <c r="BE137"/>
  <c r="BE139"/>
  <c r="BE146"/>
  <c r="BE149"/>
  <c r="BE151"/>
  <c r="BE156"/>
  <c r="BE159"/>
  <c r="BE160"/>
  <c i="11" r="BE98"/>
  <c r="BE99"/>
  <c r="BE102"/>
  <c r="BE103"/>
  <c r="BE104"/>
  <c r="BE105"/>
  <c r="BE111"/>
  <c r="BE113"/>
  <c r="BE114"/>
  <c r="BE116"/>
  <c r="BE117"/>
  <c r="BE119"/>
  <c r="BE121"/>
  <c r="BE123"/>
  <c r="BE126"/>
  <c r="BE128"/>
  <c r="BE133"/>
  <c r="BE137"/>
  <c r="BE149"/>
  <c i="12" r="BK109"/>
  <c r="J109"/>
  <c r="J64"/>
  <c r="BK112"/>
  <c r="J112"/>
  <c r="J65"/>
  <c i="2" r="F37"/>
  <c i="1" r="BD55"/>
  <c i="8" r="F37"/>
  <c i="1" r="BB63"/>
  <c i="8" r="F38"/>
  <c i="1" r="BC63"/>
  <c i="5" r="F36"/>
  <c i="1" r="BA59"/>
  <c i="6" r="F37"/>
  <c i="1" r="BD60"/>
  <c i="10" r="F37"/>
  <c i="1" r="BB66"/>
  <c i="7" r="F39"/>
  <c i="1" r="BD62"/>
  <c i="6" r="F34"/>
  <c i="1" r="BA60"/>
  <c i="8" r="F39"/>
  <c i="1" r="BD63"/>
  <c i="3" r="F34"/>
  <c i="1" r="BA56"/>
  <c i="3" r="F37"/>
  <c i="1" r="BD56"/>
  <c r="AS54"/>
  <c i="2" r="F34"/>
  <c i="1" r="BA55"/>
  <c i="3" r="J34"/>
  <c i="1" r="AW56"/>
  <c i="2" r="F35"/>
  <c i="1" r="BB55"/>
  <c i="12" r="F35"/>
  <c i="1" r="BB68"/>
  <c i="4" r="F36"/>
  <c i="1" r="BA58"/>
  <c i="9" r="F34"/>
  <c i="1" r="BA64"/>
  <c i="4" r="F39"/>
  <c i="1" r="BD58"/>
  <c i="10" r="F38"/>
  <c i="1" r="BC66"/>
  <c i="10" r="F39"/>
  <c i="1" r="BD66"/>
  <c i="7" r="F36"/>
  <c i="1" r="BA62"/>
  <c i="8" r="J36"/>
  <c i="1" r="AW63"/>
  <c i="2" r="J34"/>
  <c i="1" r="AW55"/>
  <c i="3" r="F35"/>
  <c i="1" r="BB56"/>
  <c i="9" r="J34"/>
  <c i="1" r="AW64"/>
  <c i="10" r="F36"/>
  <c i="1" r="BA66"/>
  <c i="12" r="J34"/>
  <c i="1" r="AW68"/>
  <c i="11" r="F37"/>
  <c i="1" r="BB67"/>
  <c i="5" r="J36"/>
  <c i="1" r="AW59"/>
  <c i="6" r="F36"/>
  <c i="1" r="BC60"/>
  <c i="10" r="J36"/>
  <c i="1" r="AW66"/>
  <c i="3" r="F36"/>
  <c i="1" r="BC56"/>
  <c i="4" r="F37"/>
  <c i="1" r="BB58"/>
  <c i="12" r="F36"/>
  <c i="1" r="BC68"/>
  <c i="11" r="F39"/>
  <c i="1" r="BD67"/>
  <c i="5" r="F38"/>
  <c i="1" r="BC59"/>
  <c i="5" r="F39"/>
  <c i="1" r="BD59"/>
  <c i="9" r="F37"/>
  <c i="1" r="BD64"/>
  <c i="9" r="F36"/>
  <c i="1" r="BC64"/>
  <c i="9" r="F35"/>
  <c i="1" r="BB64"/>
  <c i="6" r="J34"/>
  <c i="1" r="AW60"/>
  <c i="7" r="F37"/>
  <c i="1" r="BB62"/>
  <c i="4" r="J36"/>
  <c i="1" r="AW58"/>
  <c i="6" r="F35"/>
  <c i="1" r="BB60"/>
  <c i="11" r="J36"/>
  <c i="1" r="AW67"/>
  <c i="12" r="F34"/>
  <c i="1" r="BA68"/>
  <c i="12" r="F37"/>
  <c i="1" r="BD68"/>
  <c i="4" r="F38"/>
  <c i="1" r="BC58"/>
  <c i="5" r="F37"/>
  <c i="1" r="BB59"/>
  <c i="7" r="J36"/>
  <c i="1" r="AW62"/>
  <c i="11" r="F38"/>
  <c i="1" r="BC67"/>
  <c i="8" r="F36"/>
  <c i="1" r="BA63"/>
  <c i="11" r="F36"/>
  <c i="1" r="BA67"/>
  <c i="7" r="F38"/>
  <c i="1" r="BC62"/>
  <c i="2" r="F36"/>
  <c i="1" r="BC55"/>
  <c i="9" l="1" r="T86"/>
  <c r="P86"/>
  <c i="1" r="AU64"/>
  <c i="5" r="P91"/>
  <c r="P90"/>
  <c i="1" r="AU59"/>
  <c i="11" r="T94"/>
  <c r="T93"/>
  <c r="T92"/>
  <c r="P94"/>
  <c r="P93"/>
  <c r="P92"/>
  <c i="1" r="AU67"/>
  <c i="8" r="P95"/>
  <c r="P94"/>
  <c i="1" r="AU63"/>
  <c i="11" r="R94"/>
  <c r="R93"/>
  <c r="R92"/>
  <c r="BK94"/>
  <c r="J94"/>
  <c r="J65"/>
  <c i="6" r="R84"/>
  <c r="R83"/>
  <c i="5" r="T91"/>
  <c r="T90"/>
  <c i="7" r="R313"/>
  <c r="P313"/>
  <c r="R110"/>
  <c r="R109"/>
  <c i="2" r="BK93"/>
  <c i="10" r="P92"/>
  <c r="P91"/>
  <c r="P90"/>
  <c i="1" r="AU66"/>
  <c i="9" r="BK98"/>
  <c r="J98"/>
  <c r="J64"/>
  <c i="3" r="R89"/>
  <c r="R88"/>
  <c i="4" r="BK91"/>
  <c r="J91"/>
  <c r="J64"/>
  <c i="7" r="T110"/>
  <c i="6" r="P84"/>
  <c r="P83"/>
  <c i="1" r="AU60"/>
  <c i="2" r="P93"/>
  <c r="P92"/>
  <c i="1" r="AU55"/>
  <c i="3" r="P89"/>
  <c r="P88"/>
  <c i="1" r="AU56"/>
  <c i="2" r="T93"/>
  <c r="T92"/>
  <c i="10" r="T92"/>
  <c r="T91"/>
  <c r="T90"/>
  <c i="9" r="R98"/>
  <c r="R86"/>
  <c i="8" r="R95"/>
  <c r="R94"/>
  <c i="2" r="R93"/>
  <c r="R92"/>
  <c i="12" r="T86"/>
  <c r="T85"/>
  <c i="7" r="P110"/>
  <c r="P109"/>
  <c i="1" r="AU62"/>
  <c i="7" r="T313"/>
  <c i="5" r="R91"/>
  <c r="R90"/>
  <c i="6" r="BK84"/>
  <c r="BK83"/>
  <c r="J83"/>
  <c r="J59"/>
  <c i="5" r="BK91"/>
  <c r="J91"/>
  <c r="J64"/>
  <c i="2" r="J359"/>
  <c r="J70"/>
  <c r="BK367"/>
  <c r="J367"/>
  <c r="J71"/>
  <c i="3" r="BK89"/>
  <c r="J89"/>
  <c r="J60"/>
  <c i="4" r="J92"/>
  <c r="J65"/>
  <c i="5" r="J92"/>
  <c r="J65"/>
  <c i="6" r="J85"/>
  <c r="J61"/>
  <c i="8" r="J300"/>
  <c r="J72"/>
  <c i="9" r="BK90"/>
  <c r="J90"/>
  <c r="J62"/>
  <c r="J99"/>
  <c r="J65"/>
  <c i="10" r="BK92"/>
  <c r="J92"/>
  <c r="J65"/>
  <c i="2" r="J94"/>
  <c r="J61"/>
  <c i="7" r="BK313"/>
  <c r="J313"/>
  <c r="J73"/>
  <c i="9" r="BK86"/>
  <c r="J86"/>
  <c r="J59"/>
  <c r="J88"/>
  <c r="J61"/>
  <c i="11" r="J95"/>
  <c r="J66"/>
  <c i="12" r="BK86"/>
  <c r="J86"/>
  <c r="J60"/>
  <c i="7" r="BK450"/>
  <c r="J450"/>
  <c r="J86"/>
  <c r="BK110"/>
  <c r="J110"/>
  <c r="J64"/>
  <c i="8" r="BK95"/>
  <c r="J95"/>
  <c r="J64"/>
  <c i="10" r="J35"/>
  <c i="1" r="AV66"/>
  <c r="AT66"/>
  <c r="BC61"/>
  <c r="AY61"/>
  <c r="BB65"/>
  <c r="AX65"/>
  <c i="9" r="J33"/>
  <c i="1" r="AV64"/>
  <c r="AT64"/>
  <c r="BA61"/>
  <c r="AW61"/>
  <c i="3" r="F33"/>
  <c i="1" r="AZ56"/>
  <c i="11" r="F35"/>
  <c i="1" r="AZ67"/>
  <c i="3" r="J33"/>
  <c i="1" r="AV56"/>
  <c r="AT56"/>
  <c i="4" r="J35"/>
  <c i="1" r="AV58"/>
  <c r="AT58"/>
  <c i="4" r="F35"/>
  <c i="1" r="AZ58"/>
  <c i="5" r="J35"/>
  <c i="1" r="AV59"/>
  <c r="AT59"/>
  <c r="BB57"/>
  <c r="AX57"/>
  <c r="BD61"/>
  <c r="BD57"/>
  <c r="BB61"/>
  <c r="AX61"/>
  <c i="2" r="F33"/>
  <c i="1" r="AZ55"/>
  <c r="BC65"/>
  <c r="AY65"/>
  <c i="10" r="F35"/>
  <c i="1" r="AZ66"/>
  <c r="BD65"/>
  <c i="5" r="F35"/>
  <c i="1" r="AZ59"/>
  <c i="12" r="J33"/>
  <c i="1" r="AV68"/>
  <c r="AT68"/>
  <c r="BC57"/>
  <c r="AY57"/>
  <c r="BA65"/>
  <c r="AW65"/>
  <c i="6" r="J33"/>
  <c i="1" r="AV60"/>
  <c r="AT60"/>
  <c i="11" r="J35"/>
  <c i="1" r="AV67"/>
  <c r="AT67"/>
  <c i="8" r="F35"/>
  <c i="1" r="AZ63"/>
  <c i="6" r="F33"/>
  <c i="1" r="AZ60"/>
  <c r="BA57"/>
  <c r="AW57"/>
  <c i="7" r="F35"/>
  <c i="1" r="AZ62"/>
  <c r="AU57"/>
  <c i="9" r="F33"/>
  <c i="1" r="AZ64"/>
  <c i="7" r="J35"/>
  <c i="1" r="AV62"/>
  <c r="AT62"/>
  <c i="2" r="J33"/>
  <c i="1" r="AV55"/>
  <c r="AT55"/>
  <c i="8" r="J35"/>
  <c i="1" r="AV63"/>
  <c r="AT63"/>
  <c i="12" r="F33"/>
  <c i="1" r="AZ68"/>
  <c i="2" l="1" r="BK92"/>
  <c r="J92"/>
  <c i="7" r="T109"/>
  <c i="2" r="J93"/>
  <c r="J60"/>
  <c i="3" r="BK88"/>
  <c r="J88"/>
  <c i="4" r="BK90"/>
  <c r="J90"/>
  <c i="5" r="BK90"/>
  <c r="J90"/>
  <c i="6" r="J84"/>
  <c r="J60"/>
  <c i="10" r="BK91"/>
  <c r="BK90"/>
  <c r="J90"/>
  <c r="J63"/>
  <c i="11" r="BK93"/>
  <c r="J93"/>
  <c r="J64"/>
  <c i="12" r="BK85"/>
  <c r="J85"/>
  <c i="7" r="BK449"/>
  <c r="J449"/>
  <c r="J85"/>
  <c i="8" r="BK94"/>
  <c r="J94"/>
  <c r="J63"/>
  <c i="1" r="BA54"/>
  <c r="W30"/>
  <c i="2" r="J30"/>
  <c i="1" r="AG55"/>
  <c r="AN55"/>
  <c i="3" r="J30"/>
  <c i="1" r="AG56"/>
  <c r="AN56"/>
  <c r="AZ65"/>
  <c r="AV65"/>
  <c r="AT65"/>
  <c i="4" r="J32"/>
  <c i="1" r="AG58"/>
  <c r="AN58"/>
  <c i="9" r="J30"/>
  <c i="1" r="AG64"/>
  <c r="AN64"/>
  <c r="BB54"/>
  <c r="W31"/>
  <c r="AU65"/>
  <c r="BD54"/>
  <c r="W33"/>
  <c r="BC54"/>
  <c r="AY54"/>
  <c r="AZ61"/>
  <c r="AV61"/>
  <c r="AT61"/>
  <c r="AU61"/>
  <c i="12" r="J30"/>
  <c i="1" r="AG68"/>
  <c r="AN68"/>
  <c r="AZ57"/>
  <c r="AV57"/>
  <c r="AT57"/>
  <c i="5" r="J32"/>
  <c i="1" r="AG59"/>
  <c r="AN59"/>
  <c i="6" r="J30"/>
  <c i="1" r="AG60"/>
  <c r="AN60"/>
  <c i="7" l="1" r="BK109"/>
  <c r="J109"/>
  <c i="4" r="J63"/>
  <c i="5" r="J63"/>
  <c i="6" r="J39"/>
  <c i="9" r="J39"/>
  <c i="10" r="J91"/>
  <c r="J64"/>
  <c i="2" r="J39"/>
  <c r="J59"/>
  <c i="3" r="J39"/>
  <c r="J59"/>
  <c i="11" r="BK92"/>
  <c r="J92"/>
  <c r="J63"/>
  <c i="12" r="J59"/>
  <c r="J39"/>
  <c i="4" r="J41"/>
  <c i="5" r="J41"/>
  <c i="1" r="AZ54"/>
  <c r="AV54"/>
  <c r="AK29"/>
  <c i="10" r="J32"/>
  <c i="1" r="AG66"/>
  <c r="AN66"/>
  <c i="8" r="J32"/>
  <c i="1" r="AG63"/>
  <c r="AN63"/>
  <c r="AU54"/>
  <c r="AX54"/>
  <c r="AG57"/>
  <c r="AN57"/>
  <c r="AW54"/>
  <c r="AK30"/>
  <c i="7" r="J32"/>
  <c i="1" r="AG62"/>
  <c r="AN62"/>
  <c r="W32"/>
  <c i="7" l="1" r="J41"/>
  <c r="J63"/>
  <c i="8" r="J41"/>
  <c i="10" r="J41"/>
  <c i="1" r="AT54"/>
  <c r="AG61"/>
  <c r="AN61"/>
  <c r="W29"/>
  <c i="11" r="J32"/>
  <c i="1" r="AG67"/>
  <c r="AN67"/>
  <c i="11" l="1" r="J41"/>
  <c i="1" r="AG65"/>
  <c r="AN65"/>
  <c l="1" r="AG54"/>
  <c r="AK26"/>
  <c r="AK35"/>
  <c l="1" r="AN54"/>
</calcChain>
</file>

<file path=xl/sharedStrings.xml><?xml version="1.0" encoding="utf-8"?>
<sst xmlns="http://schemas.openxmlformats.org/spreadsheetml/2006/main">
  <si>
    <t>Export Komplet</t>
  </si>
  <si>
    <t>VZ</t>
  </si>
  <si>
    <t>2.0</t>
  </si>
  <si>
    <t>ZAMOK</t>
  </si>
  <si>
    <t>False</t>
  </si>
  <si>
    <t>{9153a3fa-01a6-4609-81b4-03d46bbdd04d}</t>
  </si>
  <si>
    <t>0,01</t>
  </si>
  <si>
    <t>21</t>
  </si>
  <si>
    <t>15</t>
  </si>
  <si>
    <t>REKAPITULACE STAVBY</t>
  </si>
  <si>
    <t xml:space="preserve">v ---  níže se nacházejí doplnkové a pomocné údaje k sestavám  --- v</t>
  </si>
  <si>
    <t>Návod na vyplnění</t>
  </si>
  <si>
    <t>0,001</t>
  </si>
  <si>
    <t>Kód:</t>
  </si>
  <si>
    <t>Melice_DPS</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</si>
  <si>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</si>
  <si>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</si>
  <si>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Splašková kanalizace Mělice s převedením odpadníchvod do Lohenic</t>
  </si>
  <si>
    <t>KSO:</t>
  </si>
  <si>
    <t/>
  </si>
  <si>
    <t>CC-CZ:</t>
  </si>
  <si>
    <t>Místo:</t>
  </si>
  <si>
    <t>k.ú. Mělice a Lohenice u Přelouče</t>
  </si>
  <si>
    <t>Datum:</t>
  </si>
  <si>
    <t>24. 5. 2019</t>
  </si>
  <si>
    <t>Zadavatel:</t>
  </si>
  <si>
    <t>IČ:</t>
  </si>
  <si>
    <t>00274101</t>
  </si>
  <si>
    <t>Město Přelouč, Čs. Armády 1665, Přelouč</t>
  </si>
  <si>
    <t>DIČ:</t>
  </si>
  <si>
    <t>CZ00274101</t>
  </si>
  <si>
    <t>Uchazeč:</t>
  </si>
  <si>
    <t>Vyplň údaj</t>
  </si>
  <si>
    <t>Projektant:</t>
  </si>
  <si>
    <t>27482782</t>
  </si>
  <si>
    <t>IKKO Hradec Králové,s.r.o., Bratří Štefanů 238, HK</t>
  </si>
  <si>
    <t>CZ27482782</t>
  </si>
  <si>
    <t>True</t>
  </si>
  <si>
    <t>Zpracovatel:</t>
  </si>
  <si>
    <t>K.Hlaváčková, V.Lédl, P.Šafránek</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</si>
  <si>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</si>
  <si>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</si>
  <si>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</si>
  <si>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</si>
  <si>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</si>
  <si>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</si>
  <si>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</si>
  <si>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</si>
  <si>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</si>
  <si>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</si>
  <si>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</si>
  <si>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</si>
  <si>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</si>
  <si>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</si>
  <si>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</si>
  <si>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</si>
  <si>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</si>
  <si>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</si>
  <si>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</si>
  <si>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</si>
  <si>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</si>
  <si>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</si>
  <si>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</si>
  <si>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</si>
  <si>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</si>
  <si>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</si>
  <si>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</si>
  <si>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</si>
  <si>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</si>
  <si>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</si>
  <si>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</si>
  <si>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</si>
  <si>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</si>
  <si>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</si>
  <si>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</si>
  <si>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</si>
  <si>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</si>
  <si>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</si>
  <si>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</si>
  <si>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</si>
  <si>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</si>
  <si>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IO-01</t>
  </si>
  <si>
    <t>Splašková kanalizace - výtlačné potrubí</t>
  </si>
  <si>
    <t>ING</t>
  </si>
  <si>
    <t>1</t>
  </si>
  <si>
    <t>{e3b50de8-9d7e-43a3-9b77-96a601df724c}</t>
  </si>
  <si>
    <t>2</t>
  </si>
  <si>
    <t>IO-02</t>
  </si>
  <si>
    <t>Splašková kanalizace - gravitace</t>
  </si>
  <si>
    <t>{c5713191-18bb-416f-9f83-a05a41faab91}</t>
  </si>
  <si>
    <t>IO-03</t>
  </si>
  <si>
    <t>Opravy komunikací a zpevněné plochy u ČS</t>
  </si>
  <si>
    <t>{c4280d64-2dd5-46be-ac71-cd2326e723b5}</t>
  </si>
  <si>
    <t>01</t>
  </si>
  <si>
    <t>Opravy komunikací</t>
  </si>
  <si>
    <t>Soupis</t>
  </si>
  <si>
    <t>{efbf414c-0f53-455c-8beb-a9652d4b4047}</t>
  </si>
  <si>
    <t>02</t>
  </si>
  <si>
    <t>Zpevněné plochy u ČS</t>
  </si>
  <si>
    <t>{88852bf0-1ab6-4495-8b40-19243c78c1f3}</t>
  </si>
  <si>
    <t>IO-04</t>
  </si>
  <si>
    <t>Kabelové rozvody NN</t>
  </si>
  <si>
    <t>{7f6f9a8f-7db2-4b2e-b4ac-61c420548b0e}</t>
  </si>
  <si>
    <t>IO-05</t>
  </si>
  <si>
    <t>Přečerpávací stanice - stavební část</t>
  </si>
  <si>
    <t>{55ca20b5-b9bd-423e-a36c-925289ad4b7a}</t>
  </si>
  <si>
    <t>Nadzemní část PSOV č.1</t>
  </si>
  <si>
    <t>{eff05e1d-9e6b-4077-b09f-2ee8f67c3289}</t>
  </si>
  <si>
    <t>Podzemní část PSOV č.1 a PSOV č.2</t>
  </si>
  <si>
    <t>{d001cd8b-d787-49a4-a53f-f8d36e694a1a}</t>
  </si>
  <si>
    <t>PS-01</t>
  </si>
  <si>
    <t>Přečerpávací stanice - strojní část</t>
  </si>
  <si>
    <t>PRO</t>
  </si>
  <si>
    <t>{bc71db2e-a183-4250-9c7a-501697418c8c}</t>
  </si>
  <si>
    <t>PS-02</t>
  </si>
  <si>
    <t>Přečerpávací stanice - el.rozvody a přenos dat</t>
  </si>
  <si>
    <t>{6c9b4e97-0ed5-49c3-801e-86026478cfd7}</t>
  </si>
  <si>
    <t>01el</t>
  </si>
  <si>
    <t>PSOV č.1 - Mělice</t>
  </si>
  <si>
    <t>{b7b35b50-f1a4-4e30-90a8-72bc276fd43b}</t>
  </si>
  <si>
    <t>02el</t>
  </si>
  <si>
    <t>PSOV č.2 - Lohenice</t>
  </si>
  <si>
    <t>{da3b34c2-eab0-4698-b1f1-2c5f3b299319}</t>
  </si>
  <si>
    <t>VRN</t>
  </si>
  <si>
    <t>Vedlejší rozpočtové náklady</t>
  </si>
  <si>
    <t>VON</t>
  </si>
  <si>
    <t>{d639437c-b67c-4890-85af-5d2703136074}</t>
  </si>
  <si>
    <t>KRYCÍ LIST SOUPISU PRACÍ</t>
  </si>
  <si>
    <t>Objekt:</t>
  </si>
  <si>
    <t>IO-01 - Splašková kanalizace - výtlačné potrubí</t>
  </si>
  <si>
    <t>K.Hlaváčková</t>
  </si>
  <si>
    <t>REKAPITULACE ČLENĚNÍ SOUPISU PRACÍ</t>
  </si>
  <si>
    <t>Kód dílu - Popis</t>
  </si>
  <si>
    <t>Cena celkem [CZK]</t>
  </si>
  <si>
    <t>-1</t>
  </si>
  <si>
    <t>HSV - HSV</t>
  </si>
  <si>
    <t xml:space="preserve">    1 - Zemní práce</t>
  </si>
  <si>
    <t xml:space="preserve">    2 - Zakládání</t>
  </si>
  <si>
    <t xml:space="preserve">    3 - Svislé a kompletní konstrukce</t>
  </si>
  <si>
    <t xml:space="preserve">    4 - Vodorovné konstrukce</t>
  </si>
  <si>
    <t xml:space="preserve">    8 - Trubní vedení</t>
  </si>
  <si>
    <t xml:space="preserve">    9 - Ostatní konstrukce a práce-bourání</t>
  </si>
  <si>
    <t xml:space="preserve">    997 - Přesun sutě</t>
  </si>
  <si>
    <t xml:space="preserve">    998 - Přesun hmot</t>
  </si>
  <si>
    <t>PSV - Práce a dodávky PSV</t>
  </si>
  <si>
    <t xml:space="preserve">    767 - Konstrukce zámečnické</t>
  </si>
  <si>
    <t>M - Práce a dodávky M</t>
  </si>
  <si>
    <t xml:space="preserve">    23-M - Montáže potrubí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</si>
  <si>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</si>
  <si>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</si>
  <si>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</si>
  <si>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</si>
  <si>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</si>
  <si>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</si>
  <si>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</si>
  <si>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</si>
  <si>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</si>
  <si>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</si>
  <si>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</si>
  <si>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</si>
  <si>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</si>
  <si>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</si>
  <si>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ROZPOCET</t>
  </si>
  <si>
    <t>Zemní práce</t>
  </si>
  <si>
    <t>K</t>
  </si>
  <si>
    <t>113107231</t>
  </si>
  <si>
    <t>Odstranění podkladů nebo krytů strojně plochy jednotlivě přes 200 m2 s přemístěním hmot na skládku na vzdálenost do 20 m nebo s naložením na dopravní prostředek z betonu prostého, o tl. vrstvy přes 100 do 150 mm</t>
  </si>
  <si>
    <t>m2</t>
  </si>
  <si>
    <t>CS ÚRS 2019 01</t>
  </si>
  <si>
    <t>4</t>
  </si>
  <si>
    <t>-1117102880</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</si>
  <si>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</si>
  <si>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</si>
  <si>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VV</t>
  </si>
  <si>
    <t>570,80 "výtlak V1</t>
  </si>
  <si>
    <t xml:space="preserve">Mezisoučet  - celkové množství v asf. komunikaci III.tř.</t>
  </si>
  <si>
    <t>3</t>
  </si>
  <si>
    <t>Součet</t>
  </si>
  <si>
    <t>113107242</t>
  </si>
  <si>
    <t>Odstranění podkladů nebo krytů strojně plochy jednotlivě přes 200 m2 s přemístěním hmot na skládku na vzdálenost do 20 m nebo s naložením na dopravní prostředek živičných, o tl. vrstvy přes 50 do 100 mm</t>
  </si>
  <si>
    <t>-446413545</t>
  </si>
  <si>
    <t>113154233</t>
  </si>
  <si>
    <t>Frézování živičného podkladu nebo krytu s naložením na dopravní prostředek plochy přes 500 do 1 000 m2 bez překážek v trase pruhu šířky přes 1 m do 2 m, tloušťky vrstvy 50 mm</t>
  </si>
  <si>
    <t>151741501</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</si>
  <si>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</si>
  <si>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786,0 "výtlak V1</t>
  </si>
  <si>
    <t>Součet - frézování krytu</t>
  </si>
  <si>
    <t>115101201</t>
  </si>
  <si>
    <t>Čerpání vody na dopravní výšku do 10 m s uvažovaným průměrným přítokem do 500 l/min</t>
  </si>
  <si>
    <t>hod</t>
  </si>
  <si>
    <t>-1055027874</t>
  </si>
  <si>
    <t xml:space="preserve">Poznámka k souboru cen:_x000d_
1. Ceny jsou určeny pro čerpání ve dne, v noci, v pracovní dny i ve dnech pracovního klidu._x000d_
2.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3. V cenách jsou započteny i náklady na odpadní potrubí v délce do 20 m, na lešení pod čerpadla a pod odpadní potrubí. Pro převedení vody na vzdálenost větší než 20 m se použijí položky souboru cen 115 00-11 Převedení vody potrubím tohoto katalogu._x000d_
4. V cenách nejsou započteny náklady na zřízení čerpacích jímek nebo projektovaných studní:_x000d_
a) kopaných; tyto se oceňují příslušnými cenami části A02 Zemní práce pro objekty oborů 821 až 828,_x000d_
b) vrtaných; tyto se oceňují příslušnými cenami katalogu 800-2 Zvláštní zakládání objektů._x000d_
5. Doba, po kterou nejsou čerpadla v činnosti, se neoceňuje. Výjimkou je přerušení čerpání vody na dobu do 15 minut jednotlivě; toto přerušení se od doby čerpání neodečítá._x000d_
6. Dopravní výškou vody se rozumí svislá vzdálenost mezi hladinou vody v jímce sníženou čerpáním a vodorovnou rovinou proloženou osou nejvyššího bodu výtlačného potrubí._x000d_
7. Množství jednotek se určuje v hodinách doby, po kterou je jednotlivé čerpadlo, popř. celý soubor čerpadel v činnosti._x000d_
8. Počet měrných jednotek se určí samostatně za každé čerpací místo (jámu, studnu, šachtu)_x000d_
</t>
  </si>
  <si>
    <t>7*24</t>
  </si>
  <si>
    <t>5</t>
  </si>
  <si>
    <t>115101301</t>
  </si>
  <si>
    <t>Pohotovost záložní čerpací soupravy pro dopravní výšku do 10 m s uvažovaným průměrným přítokem do 500 l/min</t>
  </si>
  <si>
    <t>den</t>
  </si>
  <si>
    <t>1628874371</t>
  </si>
  <si>
    <t xml:space="preserve">Poznámka k souboru cen:_x000d_
1. V ceně nejsou započteny náklady na sací a výtlačné potrubí, příp. na odpadní žlaby a náklady na lešení pod čerpadlo a pod potrubí nebo pod odpadní žlaby, na energii a na záložní zdroje energie._x000d_
2. Oceňují se všechny kalendářní dny od skončení montáže do započetí demontáže čerpací soupravy s odečtením kalendářních dnů, ve kterých je tato souprava v činnosti._x000d_
3. Pohotovost záložní čerpací soupravy se oceňuje jen se souhlasem investora a to tehdy, mohla-li by porucha v čerpání ohrozit bezpečnost pracujících nebo budované dílo, příp. termín výstavby._x000d_
4. Dopravní výškou vody se rozumí svislá vzdálenost mezi hladinou vody v jímce sníženou čerpáním a vodorovnou rovinou, proloženou osou nejvyššího bodu výtlačného potrubí._x000d_
5. Počet měrných jednotek se určí samostatně za každé čerpací místo (jámu, studnu, šachtu)_x000d_
6. Pokud projekt předepíše zřízení samostatného sacího nebo výtlačného potrubí, oceňují se tyto náklady cenami souboru cen 115 00-11 Převedení vody potrubím._x000d_
</t>
  </si>
  <si>
    <t>6</t>
  </si>
  <si>
    <t>119001401</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</si>
  <si>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potrubí ocelového nebo litinového, jmenovité světlosti DN do 200 mm</t>
  </si>
  <si>
    <t>m</t>
  </si>
  <si>
    <t>-1276637839</t>
  </si>
  <si>
    <t xml:space="preserve">Poznámka k souboru cen:_x000d_
1. Ceny nelze použít pro dočasné zajištění potrubí v provozu pod tlakem přes 1 MPa a potrubí nebo jiných vedení v provozu u nichž investor zakazuje použít při vykopávce kovové nástroje nebo nářadí._x000d_
2. Ztížení vykopávky v blízkosti vedení, potrubí a stok ve výkopišti nebo podél jeho stěn se oceňuje cenami souboru cen 120 00- . . a 130 00- . . Příplatky za ztížení vykopávky._x000d_
</t>
  </si>
  <si>
    <t>(6+3)*1,0</t>
  </si>
  <si>
    <t>7</t>
  </si>
  <si>
    <t>119001412</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</si>
  <si>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potrubí betonového, kameninového nebo železobetonového, světlosti DN přes 200 do 500 mm</t>
  </si>
  <si>
    <t>1924175559</t>
  </si>
  <si>
    <t>1*1,0</t>
  </si>
  <si>
    <t>8</t>
  </si>
  <si>
    <t>119001421</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</si>
  <si>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</si>
  <si>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720007506</t>
  </si>
  <si>
    <t>(9+6)*1,0</t>
  </si>
  <si>
    <t>9</t>
  </si>
  <si>
    <t>120001101</t>
  </si>
  <si>
    <t>Příplatek k cenám vykopávek za ztížení vykopávky v blízkosti inženýrských sítí nebo výbušnin v horninách jakékoliv třídy</t>
  </si>
  <si>
    <t>m3</t>
  </si>
  <si>
    <t>1876709810</t>
  </si>
  <si>
    <t xml:space="preserve">Poznámka k souboru cen:_x000d_
1. Cena je určena pro:_x000d_
a) podzemní vedení procházející odkopávkou nebo prokopávkou, korytem vodoteče, melioračním kanálem nebo uložené ve stěně výkopu při jakékoliv hloubce vedení pod původním terénem nebo jeho výšce nade dnem výkopu a jakémkoliv jeho směru ke stranám výkopu;_x000d_
b) výbušniny nezaložené dodavatelem._x000d_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7._x000d_
3. Cenu nelze použít pro ztížení vykopávky v blízkosti podzemních vedení nebo výbušnin, u nichž je projektem zakázáno použít při vykopávce kovové nástroje nebo nářadí. Tyto práce se ocení individuálně._x000d_
4. Množství ztížení vykopávky v blízkosti:_x000d_
a) podzemního vedení, jehož půdorysná a výšková plocha:_x000d_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obalem._x000d_
- není v projektu uvedena, avšak která podle projektu nebo podle sdělení investora jsou pravděpodobně ve výkopišti uložena, se rovná objemu výkopu, který je projektem nebo investorem takto označen._x000d_
b) výbušniny určí vždy projektant nebo investor, ať je v projektu uvedeno či neuvedeno._x000d_
5. Je-li vedení položeno ve výkopišti tak, že se vykopávka v celém výše popsaném objemu nevykopává, např. blízko stěn nebo dna výkopu, oceňuje se ztížení vykopávky jen pro tu část objemu, v níž se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9. Množství jednotek ztížení vykopávky v blízkosti výbušnin nezaložených dodavatelem se určí přiměřeně podle poznámek č. 2 a 4._x000d_
</t>
  </si>
  <si>
    <t>25*(2*1,0*1,5)</t>
  </si>
  <si>
    <t>Mezisoučet - křížení podzemních sítí</t>
  </si>
  <si>
    <t>0,15*(178,263+2478,99) "cca 15% celkového objemu hloubených vykopávek</t>
  </si>
  <si>
    <t>Mezisoučet - souběh s podzemními sítěmi</t>
  </si>
  <si>
    <t>10</t>
  </si>
  <si>
    <t>131101202</t>
  </si>
  <si>
    <t>Hloubení zapažených jam a zářezů s urovnáním dna do předepsaného profilu a spádu v horninách tř. 1 a 2 přes 100 do 1 000 m3</t>
  </si>
  <si>
    <t>-1289937664</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</si>
  <si>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prostředek._x000d_
2. Hloubení zapažených jam hloubky přes 16 m se oceňuje individuálně._x000d_
3. Náklady na svislé přemístění výkopku nad 1 m hloubky se určí dle ustanovení článku č. 3161 všeobecných podmínek katalogu._x000d_
4. Výpočet objemu vykopávky v pazených prostorách se stanovuje dle přílohy č. 4 tohoto ceníku._x000d_
</t>
  </si>
  <si>
    <t>80 % zastoupení tř. těžitelnosti zeminy 1/2</t>
  </si>
  <si>
    <t>0,8*(2,5*2,5*1,65) "protlaková jáma - hloubení jam do hl.v. 2,5 m</t>
  </si>
  <si>
    <t>0,8*((3*3*2,1)+5*(3*3*2,55)+(3,5*3,5*2,8)) "armaturní šachty - hloubení jam do hl.v. 4,0 m</t>
  </si>
  <si>
    <t>11</t>
  </si>
  <si>
    <t>131201201</t>
  </si>
  <si>
    <t>Hloubení zapažených jam a zářezů s urovnáním dna do předepsaného profilu a spádu v hornině tř. 3 do 100 m3</t>
  </si>
  <si>
    <t>891071858</t>
  </si>
  <si>
    <t>20 % zastoupení tř. těžitelnosti zeminy 3</t>
  </si>
  <si>
    <t>0,2*(2,5*2,5*1,65) "protlaková jáma - hloubení jam do hl.v. 2,5 m</t>
  </si>
  <si>
    <t>0,2*((3*3*2,1)+5*(3*3*2,55)+(3,5*3,5*2,8)) "armaturní šachty - hloubení jam do hl.v. 4,0 m</t>
  </si>
  <si>
    <t>12</t>
  </si>
  <si>
    <t>131201209</t>
  </si>
  <si>
    <t>Hloubení zapažených jam a zářezů s urovnáním dna do předepsaného profilu a spádu Příplatek k cenám za lepivost horniny tř. 3</t>
  </si>
  <si>
    <t>800089108</t>
  </si>
  <si>
    <t>0,5*35,653</t>
  </si>
  <si>
    <t>13</t>
  </si>
  <si>
    <t>132101203</t>
  </si>
  <si>
    <t>Hloubení zapažených i nezapažených rýh šířky přes 600 do 2 000 mm s urovnáním dna do předepsaného profilu a spádu v horninách tř. 1 a 2 přes 1 000 do 5 000 m3</t>
  </si>
  <si>
    <t>1440143646</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</si>
  <si>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</si>
  <si>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0,80*((346*0,8*1,05)+(382*1*1,05)+(1191,5*1*1,5)) "potrubí výtlaku - hloubení rýh do hl.v. 2,5 m</t>
  </si>
  <si>
    <t>14</t>
  </si>
  <si>
    <t>132201202</t>
  </si>
  <si>
    <t>Hloubení zapažených i nezapažených rýh šířky přes 600 do 2 000 mm s urovnáním dna do předepsaného profilu a spádu v hornině tř. 3 přes 100 do 1 000 m3</t>
  </si>
  <si>
    <t>1065785572</t>
  </si>
  <si>
    <t>20 % zastoupení tř. těžitelnosti zeminy 1/2</t>
  </si>
  <si>
    <t>0,20*((346*0,8*1,05)+(382*1*1,05)+(1191,5*1*1,5)) "potrubí výtlaku - hloubení rýh do hl.v. 2,5 m</t>
  </si>
  <si>
    <t>132201209</t>
  </si>
  <si>
    <t>Hloubení zapažených i nezapažených rýh šířky přes 600 do 2 000 mm s urovnáním dna do předepsaného profilu a spádu v hornině tř. 3 Příplatek k cenám za lepivost horniny tř. 3</t>
  </si>
  <si>
    <t>1922978184</t>
  </si>
  <si>
    <t>0,50*495,798</t>
  </si>
  <si>
    <t>16</t>
  </si>
  <si>
    <t>141721116</t>
  </si>
  <si>
    <t>Řízený zemní protlak v hornině tř. 1 až 4, včetně protlačení trub v hloubce do 6 m vnějšího průměru vrtu přes 160 do 225 mm</t>
  </si>
  <si>
    <t>-710017455</t>
  </si>
  <si>
    <t xml:space="preserve">Poznámka k souboru cen:_x000d_
1. V cenách jsou započteny i náklady na:_x000d_
a) vodorovné přemístění výkopku z protlačovaného potrubí a svislé přemístění výkopku z montážní jámy na přilehlé území a případné přehození na povrchu._x000d_
b) úpravu čela potrubí pro protlačení;_x000d_
2. V cenách nejsou započteny náklady na:_x000d_
a) zemní práce nutné pro provedení protlaku (např. startovací a cílové jámy),_x000d_
b) čerpání vody,_x000d_
c) montáž vedení a jeho náležitosti, slouží-li protlačená trouba jako ochranné potrubí,_x000d_
d) dodávku potrubí, určeného k protlačení; toto potrubí se oceňuje ve specifikaci, ztratné lze stanovit ve výši 3 %,_x000d_
e) překládání a zajišťování inženýrských sítí, procházejících montážními a startovacími jámami,_x000d_
f) vytyčení směru protlaku a stávajících inženýrských sítí,_x000d_
g) případnou další úpravu trub (svařování, řezání apod.) předcházející vlastnímu protlaku potrubí._x000d_
</t>
  </si>
  <si>
    <t>9,5 "protlak chráničky pod komunikací SÚS</t>
  </si>
  <si>
    <t>17</t>
  </si>
  <si>
    <t>151201101</t>
  </si>
  <si>
    <t>Zřízení pažení a rozepření stěn rýh pro podzemní vedení pro všechny šířky rýhy zátažné, hloubky do 2 m</t>
  </si>
  <si>
    <t>-1397613431</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</si>
  <si>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oceňuje se toto Odstranění pažení stěn cenami souboru cen 151 . 0-12 Pažení stěn a kotvení stěn příslušnými cenami katalogu 800-2 Zvláštní zakládání objektů._x000d_
</t>
  </si>
  <si>
    <t>(2*1919,5*1,5) "potrubí výtlaku</t>
  </si>
  <si>
    <t>18</t>
  </si>
  <si>
    <t>151201111</t>
  </si>
  <si>
    <t>Odstranění pažení a rozepření stěn rýh pro podzemní vedení s uložením materiálu na vzdálenost do 3 m od kraje výkopu zátažné, hloubky do 2 m</t>
  </si>
  <si>
    <t>564409041</t>
  </si>
  <si>
    <t>19</t>
  </si>
  <si>
    <t>151201201</t>
  </si>
  <si>
    <t>Zřízení pažení stěn výkopu bez rozepření nebo vzepření zátažné, hloubky do 4 m</t>
  </si>
  <si>
    <t>-1390215832</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</si>
  <si>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rýhy._x000d_
2. Plocha mezer mezi pažinami příložného pažení se od plochy příložného pažení neodečítá; nezapažené plochy u pažení zátažného nebo hnaného se od plochy pažení odečítají._x000d_
</t>
  </si>
  <si>
    <t>(2*2,5*2,1) "protlaková jáma</t>
  </si>
  <si>
    <t>6*(2*3*2,55)+(2*3,5*2,8) "armaturní šachty</t>
  </si>
  <si>
    <t>20</t>
  </si>
  <si>
    <t>151201211</t>
  </si>
  <si>
    <t>Odstranění pažení stěn výkopu s uložením pažin na vzdálenost do 3 m od okraje výkopu zátažné, hloubky do 4 m</t>
  </si>
  <si>
    <t>1816278100</t>
  </si>
  <si>
    <t>151201301</t>
  </si>
  <si>
    <t>Zřízení rozepření zapažených stěn výkopů s potřebným přepažováním při roubení zátažném, hloubky do 4 m</t>
  </si>
  <si>
    <t>1534725040</t>
  </si>
  <si>
    <t xml:space="preserve">Poznámka k souboru cen:_x000d_
1. Ceny nelze použít pro oceňování rozepření stěn rýh pro podzemní vedení v hloubce do 8m; toto rozepření je započteno v cenách souboru cen 151 . 0-11 Zřízení pažení a rozepření stěn rýh pro podzemní vedení pro všechny šířky rýhy._x000d_
</t>
  </si>
  <si>
    <t>178,263 "objem hl.vykopávek jam</t>
  </si>
  <si>
    <t>22</t>
  </si>
  <si>
    <t>151201311</t>
  </si>
  <si>
    <t>Odstranění rozepření stěn výkopů s uložením materiálu na vzdálenost do 3 m od okraje výkopu roubení zátažného, hloubky do 4 m</t>
  </si>
  <si>
    <t>1994650185</t>
  </si>
  <si>
    <t>23</t>
  </si>
  <si>
    <t>161101101</t>
  </si>
  <si>
    <t>Svislé přemístění výkopku bez naložení do dopravní nádoby avšak s vyprázdněním dopravní nádoby na hromadu nebo do dopravního prostředku z horniny tř. 1 až 4, při hloubce výkopu přes 1 do 2,5 m</t>
  </si>
  <si>
    <t>1823579883</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</si>
  <si>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výkopišti._x000d_
2. Ceny pro hloubku přes 1 do 2,5 m, přes 2,5 m do 4 m atd. jsou určeny pro svislé přemístění výkopku od 0 do 2,5 m, od 0 do 4 m atd._x000d_
3. Množství materiálu i stavební suti z rozbouraných konstrukcí pro přemístění se rovná objemu konstrukcí před rozbouráním._x000d_
</t>
  </si>
  <si>
    <t>10,313 "100% (součet hloubených vykopávek jam do 2,5 m)</t>
  </si>
  <si>
    <t>0,50*2478,990 "50% (součet hloubených vykopávek rýh do 2,5 m)</t>
  </si>
  <si>
    <t>24</t>
  </si>
  <si>
    <t>161101102</t>
  </si>
  <si>
    <t>Svislé přemístění výkopku bez naložení do dopravní nádoby avšak s vyprázdněním dopravní nádoby na hromadu nebo do dopravního prostředku z horniny tř. 1 až 4, při hloubce výkopu přes 2,5 do 4 m</t>
  </si>
  <si>
    <t>622016734</t>
  </si>
  <si>
    <t>0,16*167,950 "16% (součet hloubených vykopávek jam do 2,5 m)</t>
  </si>
  <si>
    <t>25</t>
  </si>
  <si>
    <t>162701105</t>
  </si>
  <si>
    <t>Vodorovné přemístění výkopku nebo sypaniny po suchu na obvyklém dopravním prostředku, bez naložení výkopku, avšak se složením bez rozhrnutí z horniny tř. 1 až 4 na vzdálenost přes 9 000 do 10 000 m</t>
  </si>
  <si>
    <t>-1384810241</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</si>
  <si>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</si>
  <si>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186,847+5,45+3,875+721,617+(10,19+34,62) "přebytečný výkopek (lože+deska+bloky+obsyp+objem arm.šachet)</t>
  </si>
  <si>
    <t>(382*1*0,57)+(346*0,8*0,57)+10,375+12,11 "dovoz zeminy pro výměnu zásypu, zásyp v asf.komunikacích</t>
  </si>
  <si>
    <t>398,001 "odvoz zeminy nevhodné pro zásyp</t>
  </si>
  <si>
    <t>26</t>
  </si>
  <si>
    <t>167101102</t>
  </si>
  <si>
    <t>Nakládání, skládání a překládání neulehlého výkopku nebo sypaniny nakládání, množství přes 100 m3, z hornin tř. 1 až 4</t>
  </si>
  <si>
    <t>891098690</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</si>
  <si>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</si>
  <si>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398,001 "nakládání zeminy pro výměnu zásypu</t>
  </si>
  <si>
    <t>27</t>
  </si>
  <si>
    <t>171201201</t>
  </si>
  <si>
    <t>Uložení sypaniny na skládky</t>
  </si>
  <si>
    <t>68262848</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</si>
  <si>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</si>
  <si>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962,599 "přebytečný výkopek</t>
  </si>
  <si>
    <t>398,001 "objem zeminy nevhodné pro zásyp</t>
  </si>
  <si>
    <t>28</t>
  </si>
  <si>
    <t>171201211</t>
  </si>
  <si>
    <t>Poplatek za uložení stavebního odpadu na skládce (skládkovné) zeminy a kameniva zatříděného do Katalogu odpadů pod kódem 170 504</t>
  </si>
  <si>
    <t>t</t>
  </si>
  <si>
    <t>852419551</t>
  </si>
  <si>
    <t xml:space="preserve">Poznámka k souboru cen:_x000d_
1. Ceny uvedené v souboru cen lze po dohodě upravit podle místních podmínek._x000d_
</t>
  </si>
  <si>
    <t>1,8*1360,600</t>
  </si>
  <si>
    <t>29</t>
  </si>
  <si>
    <t>174101101</t>
  </si>
  <si>
    <t>Zásyp sypaninou z jakékoliv horniny s uložením výkopku ve vrstvách se zhutněním jam, šachet, rýh nebo kolem objektů v těchto vykopávkách</t>
  </si>
  <si>
    <t>-1105669391</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</si>
  <si>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</si>
  <si>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178,263+2478,990 "celkový objem hloubených vykopávek</t>
  </si>
  <si>
    <t>-(186,847+5,45+3,875+721,617+(10,19+34,62)) "přebytečný výkopek (lože+deska+bloky+obsyp+objem arm.šachet)</t>
  </si>
  <si>
    <t>30</t>
  </si>
  <si>
    <t>M</t>
  </si>
  <si>
    <t>58331200</t>
  </si>
  <si>
    <t>štěrkopísek netříděný zásypový</t>
  </si>
  <si>
    <t>1619807236</t>
  </si>
  <si>
    <t>398,001*1,9 'Přepočtené koeficientem množství</t>
  </si>
  <si>
    <t>31</t>
  </si>
  <si>
    <t>175151101</t>
  </si>
  <si>
    <t>Obsypání potrubí strojně sypaninou z vhodných hornin tř. 1 až 4 nebo materiálem připraveným podél výkopu ve vzdálenosti do 3 m od jeho kraje, pro jakoukoliv hloubku výkopu a míru zhutnění bez prohození sypaniny</t>
  </si>
  <si>
    <t>364142394</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</si>
  <si>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4. V cenách nejsou zahrnuty náklady na prohození sypaniny, tyto náklady se oceňují položkou 17511-1109 Příplatek za prohození sypaniny._x000d_
</t>
  </si>
  <si>
    <t>P</t>
  </si>
  <si>
    <t>Poznámka k položce:_x000d_
- přepadové potrubí z ČŠ1</t>
  </si>
  <si>
    <t>(346*0,8*0,39)+(1573,5*1*0,39) "potrubí výtlaku</t>
  </si>
  <si>
    <t>32</t>
  </si>
  <si>
    <t>583313450</t>
  </si>
  <si>
    <t>kamenivo těžené drobné frakce 0/4</t>
  </si>
  <si>
    <t>400393969</t>
  </si>
  <si>
    <t>721,617*2 'Přepočtené koeficientem množství</t>
  </si>
  <si>
    <t>33</t>
  </si>
  <si>
    <t>181151311</t>
  </si>
  <si>
    <t>Plošná úprava terénu v zemině tř. 1 až 4 s urovnáním povrchu bez doplnění ornice souvislé plochy přes 500 m2 při nerovnostech terénu přes 50 do 100 mm v rovině nebo na svahu do 1:5</t>
  </si>
  <si>
    <t>-329595667</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</si>
  <si>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215 90-1..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</si>
  <si>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(1191,5*1,0)+(3,5*3,5)+5*(3*3) "úprava terénu v nezpevněných plochách</t>
  </si>
  <si>
    <t>34</t>
  </si>
  <si>
    <t>181411131</t>
  </si>
  <si>
    <t>Založení trávníku na půdě předem připravené plochy do 1000 m2 výsevem včetně utažení parkového v rovině nebo na svahu do 1:5</t>
  </si>
  <si>
    <t>81243782</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</si>
  <si>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</si>
  <si>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35</t>
  </si>
  <si>
    <t>00572410</t>
  </si>
  <si>
    <t>osivo směs travní parková</t>
  </si>
  <si>
    <t>kg</t>
  </si>
  <si>
    <t>-2105075381</t>
  </si>
  <si>
    <t>1248,75*0,015 'Přepočtené koeficientem množství</t>
  </si>
  <si>
    <t>Zakládání</t>
  </si>
  <si>
    <t>36</t>
  </si>
  <si>
    <t>212752212</t>
  </si>
  <si>
    <t>Trativody z drenážních trubek se zřízením štěrkopískového lože pod trubky a s jejich obsypem v průměrném celkovém množství do 0,15 m3/m v otevřeném výkopu z trubek plastových flexibilních D přes 65 do 100 mm</t>
  </si>
  <si>
    <t>-199017432</t>
  </si>
  <si>
    <t>75 "výtlak V1</t>
  </si>
  <si>
    <t>37</t>
  </si>
  <si>
    <t>24212001R</t>
  </si>
  <si>
    <t>Šachty pro sčerpavání hladiny p.v. - prefabrikovaná DN 800 se štěrkovou výplní dna</t>
  </si>
  <si>
    <t>kus</t>
  </si>
  <si>
    <t>-458456829</t>
  </si>
  <si>
    <t>Svislé a kompletní konstrukce</t>
  </si>
  <si>
    <t>38</t>
  </si>
  <si>
    <t>R-39416048</t>
  </si>
  <si>
    <t>Prefabrikovaná ŽB nádrž pr. 1600 mm v. 2,00/1,85m se vztlakovou pojistkou + ZD pro D400 s 1 otvorem pro poklop + nabetonování dna + vodotěsné spojení mezi prefabrikáty</t>
  </si>
  <si>
    <t>1672673005</t>
  </si>
  <si>
    <t>Poznámka k položce:_x000d_
- kompletní montáž a dodávka armaturních šachet 1 - 6_x000d_
- v ZD bude 1x otvor DN 600 mm</t>
  </si>
  <si>
    <t>39</t>
  </si>
  <si>
    <t>R-39421022</t>
  </si>
  <si>
    <t>Prefabrikovaná ŽB nádrž pr. 2100 mm v. 2,20/2,05m se vztlakovou pojistkou + ZD pro D400 s 1 otvorem pro poklop + nabetonování dna + vodotěsné spojení mezi prefabrikáty</t>
  </si>
  <si>
    <t>1130225144</t>
  </si>
  <si>
    <t>Poznámka k položce:_x000d_
- kompletní montáž a dodávka šachty s indukčním průtokoměrem_x000d_
- v ZD bude 1x otvor DN 600 mm</t>
  </si>
  <si>
    <t>Vodorovné konstrukce</t>
  </si>
  <si>
    <t>40</t>
  </si>
  <si>
    <t>451572111</t>
  </si>
  <si>
    <t>Lože pod potrubí, stoky a drobné objekty v otevřeném výkopu z kameniva drobného těženého 0 až 4 mm</t>
  </si>
  <si>
    <t>-549859948</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</si>
  <si>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</si>
  <si>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(346*0,8*0,1)+(1573,5*1*0,1) "potrubí výtlaku</t>
  </si>
  <si>
    <t>6*(2,2*2,2*0,05)+(2,7*2,7*0,05) "armaturní šachty</t>
  </si>
  <si>
    <t>41</t>
  </si>
  <si>
    <t>452112111</t>
  </si>
  <si>
    <t>Osazení betonových dílců prstenců nebo rámů pod poklopy a mříže, výšky do 100 mm</t>
  </si>
  <si>
    <t>-829497851</t>
  </si>
  <si>
    <t xml:space="preserve">Poznámka k souboru cen:_x000d_
1. V cenách nejsou započteny náklady na dodávku betonových výrobků; tyto se oceňují ve specifikaci._x000d_
</t>
  </si>
  <si>
    <t>9 "armaturní šachty</t>
  </si>
  <si>
    <t>42</t>
  </si>
  <si>
    <t>59224012</t>
  </si>
  <si>
    <t>prstenec šachtový vyrovnávací betonový 625x100x80mm</t>
  </si>
  <si>
    <t>-1349879484</t>
  </si>
  <si>
    <t>43</t>
  </si>
  <si>
    <t>452313131</t>
  </si>
  <si>
    <t>Podkladní a zajišťovací konstrukce z betonu prostého v otevřeném výkopu bloky pro potrubí z betonu tř. C 12/15</t>
  </si>
  <si>
    <t>866380623</t>
  </si>
  <si>
    <t xml:space="preserve">Poznámka k souboru cen:_x000d_
1. Ceny -1121 až -1191 a -1192 lze použít i pro ochrannou vrstvu pod železobetonové konstrukce._x000d_
2. Ceny -2121 až -2191 a -2192 jsou určeny pro jakékoliv úkosy sedel._x000d_
</t>
  </si>
  <si>
    <t>31*(0,5*0,5*0,5)</t>
  </si>
  <si>
    <t>44</t>
  </si>
  <si>
    <t>452321131</t>
  </si>
  <si>
    <t>Podkladní a zajišťovací konstrukce z betonu železového v otevřeném výkopu desky pod potrubí, stoky a drobné objekty z betonu tř. C 12/15</t>
  </si>
  <si>
    <t>980059176</t>
  </si>
  <si>
    <t>6*(2,2*2,2*0,15)+(2,7*2,7*0,15) "armatruní šachty</t>
  </si>
  <si>
    <t>45</t>
  </si>
  <si>
    <t>452351101</t>
  </si>
  <si>
    <t>Bednění podkladních a zajišťovacích konstrukcí v otevřeném výkopu desek nebo sedlových loží pod potrubí, stoky a drobné objekty</t>
  </si>
  <si>
    <t>-629611729</t>
  </si>
  <si>
    <t>6*(4*2,2*0,15)+(4*2,7*0,15) "armatruní šachty</t>
  </si>
  <si>
    <t>46</t>
  </si>
  <si>
    <t>452353101</t>
  </si>
  <si>
    <t>Bednění podkladních a zajišťovacích konstrukcí v otevřeném výkopu bloků pro potrubí</t>
  </si>
  <si>
    <t>1258283769</t>
  </si>
  <si>
    <t>31*(4*0,5*0,5)</t>
  </si>
  <si>
    <t>47</t>
  </si>
  <si>
    <t>452368211</t>
  </si>
  <si>
    <t>Výztuž podkladních desek, bloků nebo pražců v otevřeném výkopu ze svařovaných sítí typu Kari</t>
  </si>
  <si>
    <t>-1283531974</t>
  </si>
  <si>
    <t>0,00526*(6*(2,2*2,2)+(2,7*2,7)) "armatruní šachty</t>
  </si>
  <si>
    <t>Trubní vedení</t>
  </si>
  <si>
    <t>48</t>
  </si>
  <si>
    <t>857242122</t>
  </si>
  <si>
    <t>Montáž litinových tvarovek na potrubí litinovém tlakovém jednoosých na potrubí z trub přírubových v otevřeném výkopu, kanálu nebo v šachtě DN 80</t>
  </si>
  <si>
    <t>-2048129967</t>
  </si>
  <si>
    <t xml:space="preserve">Poznámka k souboru cen:_x000d_
1. V cenách souboru cen nejsou započteny náklady na:_x000d_
a) dodání tvarovek; tyto se oceňují ve specifikaci,_x000d_
b) podkladní konstrukci ze štěrkopísku - podkladní vrstva ze štěrkopísku se oceňuje cenou 564 28-111 Podklad ze štěrkopísku._x000d_
2. V cenách 857 ..-1141, -1151, -3141 a -3151 nejsou započteny náklady nadodání těsnících nebo zámkových kroužků; tyto se oceňují ve specifikaci._x000d_
</t>
  </si>
  <si>
    <t>49</t>
  </si>
  <si>
    <t>pc.801731</t>
  </si>
  <si>
    <t>příruba DN 80 s koncovkou B/75 s bajonetovou koncovkou z kovaného hliníku - kalník - pro napojení tlakového vozu</t>
  </si>
  <si>
    <t>-2047148554</t>
  </si>
  <si>
    <t>50</t>
  </si>
  <si>
    <t>853008000016</t>
  </si>
  <si>
    <t>TVAROVKA PŘÍRUBOVÁ OBLOUK 90° DN 80</t>
  </si>
  <si>
    <t>1933996565</t>
  </si>
  <si>
    <t>51</t>
  </si>
  <si>
    <t>857244122</t>
  </si>
  <si>
    <t>Montáž litinových tvarovek na potrubí litinovém tlakovém odbočných na potrubí z trub přírubových v otevřeném výkopu, kanálu nebo v šachtě DN 80</t>
  </si>
  <si>
    <t>720077150</t>
  </si>
  <si>
    <t>52</t>
  </si>
  <si>
    <t>552535100</t>
  </si>
  <si>
    <t>tvarovka přírubová litinová vodovodní s přírubovou odbočkou PN 10/40 T-kus DN 80/80</t>
  </si>
  <si>
    <t>2063124118</t>
  </si>
  <si>
    <t>53</t>
  </si>
  <si>
    <t>552535102R</t>
  </si>
  <si>
    <t xml:space="preserve">tvarovka přírubová litinová vodovodní s přírubovou odbočkou PN 10  T-kus DN 80/50, atypická</t>
  </si>
  <si>
    <t>-1855764818</t>
  </si>
  <si>
    <t>54</t>
  </si>
  <si>
    <t>871255301</t>
  </si>
  <si>
    <t>Montáž kanalizačního potrubí z plastů z polyetylenu PE 100 svařovaných elektrotvarovkou v otevřeném výkopu ve sklonu do 20 % SDR 17/PN 10 D 90 x 5,4 mm</t>
  </si>
  <si>
    <t>-226611354</t>
  </si>
  <si>
    <t xml:space="preserve">Poznámka k souboru cen:_x000d_
1. V cenách montáže potrubí nejsou započteny náklady na dodání trub, elektrospojek a těsnicích kroužků pokud tyto nejsou součástí dodávky potrubí. Tyto náklady se oceňují ve specifikaci._x000d_
2. V cenách potrubí z trubek polyetylenových a polypropylenových nejsou započteny náklady na dodání tvarovek použitých pro napojení na jiný druh potrubí; tvarovky se oceňují ve specifikaci._x000d_
3. Ztratné lze dohodnout:_x000d_
a) u trub kanalizačních z tvrdého PVC ve směrné výši 3 %,_x000d_
b) u trub polyetylenových a polypropylenových ve směrné výši 1,5._x000d_
</t>
  </si>
  <si>
    <t>55</t>
  </si>
  <si>
    <t>286137232R</t>
  </si>
  <si>
    <t>potrubí kanalizační tlakové z PE100 RC dvouvrstvé SDR 17, D 90 x 5,4 mm, návin 100 m</t>
  </si>
  <si>
    <t>144527793</t>
  </si>
  <si>
    <t>1929*1,015 'Přepočtené koeficientem množství</t>
  </si>
  <si>
    <t>56</t>
  </si>
  <si>
    <t>871351221</t>
  </si>
  <si>
    <t>Montáž vodovodního potrubí z plastů v otevřeném výkopu z polyetylenu PE 100 svařovaných elektrotvarovkou SDR 17/PN10 D 200 x 11,9 mm</t>
  </si>
  <si>
    <t>546863159</t>
  </si>
  <si>
    <t xml:space="preserve">Poznámka k souboru cen:_x000d_
1. V cenách potrubí nejsou započteny náklady na:_x000d_
a) dodání potrubí; potrubí se oceňuje ve specifikaci; ztratné lze dohodnout u trub polyetylénových ve výši 1,5 %; u trub z tvrdého PVC ve výši 3 %,_x000d_
b) dodání tvarovek; tvarovky se oceňují ve specifikaci._x000d_
2. Ceny -2111 jsou určeny i pro plošné kolektory primárních okruhů tepelných čerpadel._x000d_
</t>
  </si>
  <si>
    <t>9,5 "chránička protlaku pod komunikací SÚS</t>
  </si>
  <si>
    <t>57</t>
  </si>
  <si>
    <t>286135810</t>
  </si>
  <si>
    <t>potrubí dvouvrstvé PE100 RC SDR17 200x11,9 dl 12m</t>
  </si>
  <si>
    <t>1887257766</t>
  </si>
  <si>
    <t>9,5*1,015 'Přepočtené koeficientem množství</t>
  </si>
  <si>
    <t>58</t>
  </si>
  <si>
    <t>877211101</t>
  </si>
  <si>
    <t>Montáž tvarovek na vodovodním plastovém potrubí z polyetylenu PE 100 elektrotvarovek SDR 11/PN16 spojek, oblouků nebo redukcí d 63</t>
  </si>
  <si>
    <t>1442130481</t>
  </si>
  <si>
    <t xml:space="preserve">Poznámka k souboru cen:_x000d_
1. V cenách montáže tvarovek nejsou započteny náklady na dodání tvarovek. Tyto náklady se oceňují ve specifikaci._x000d_
</t>
  </si>
  <si>
    <t>59</t>
  </si>
  <si>
    <t>28612222R</t>
  </si>
  <si>
    <t>elektrospojka s lehce vyrazitelným dorazem MB D 63 mm PE100 SDR11</t>
  </si>
  <si>
    <t>1658251868</t>
  </si>
  <si>
    <t>60</t>
  </si>
  <si>
    <t>28612569R</t>
  </si>
  <si>
    <t>lemový nákružek dlouhé provedení BE D 63 mm PE100 SDR11, tvarovka na tupo</t>
  </si>
  <si>
    <t>1593861687</t>
  </si>
  <si>
    <t>61</t>
  </si>
  <si>
    <t>28612584R</t>
  </si>
  <si>
    <t>profilovaná volná příruba BFL D 63/50 mm, tvárná litina poplastovaná PP vrstvou</t>
  </si>
  <si>
    <t>1879436974</t>
  </si>
  <si>
    <t>62</t>
  </si>
  <si>
    <t>877241101</t>
  </si>
  <si>
    <t>Montáž tvarovek na vodovodním plastovém potrubí z polyetylenu PE 100 elektrotvarovek SDR 11/PN16 spojek, oblouků nebo redukcí d 90</t>
  </si>
  <si>
    <t>1585682237</t>
  </si>
  <si>
    <t>63</t>
  </si>
  <si>
    <t>28612224R</t>
  </si>
  <si>
    <t xml:space="preserve">elektrospojka s lehce vyrazitelným dorazem MB D 90 mm PE100 SDR11  </t>
  </si>
  <si>
    <t>-325576007</t>
  </si>
  <si>
    <t>64</t>
  </si>
  <si>
    <t>28612571R</t>
  </si>
  <si>
    <t>lemový nákružek dlouhé provedení BE D 90 mm PE100 SDR11, tvarovka na tupo</t>
  </si>
  <si>
    <t>432866071</t>
  </si>
  <si>
    <t>65</t>
  </si>
  <si>
    <t>28612586R</t>
  </si>
  <si>
    <t>profilovaná volná příruba BFL D 90/80 mm, tvárná litina poplastovaná PP vrstvou</t>
  </si>
  <si>
    <t>724848876</t>
  </si>
  <si>
    <t>66</t>
  </si>
  <si>
    <t>28612655R</t>
  </si>
  <si>
    <t>oblouk 11° dlouhé provedení BB11° bezešvý D 63 mm PE100 SDR11, tvarovka na tupo</t>
  </si>
  <si>
    <t>957004363</t>
  </si>
  <si>
    <t>67</t>
  </si>
  <si>
    <t>877241110</t>
  </si>
  <si>
    <t>Montáž tvarovek na vodovodním plastovém potrubí z polyetylenu PE 100 elektrotvarovek SDR 11/PN16 kolen 45° d 90</t>
  </si>
  <si>
    <t>-1444917919</t>
  </si>
  <si>
    <t>68</t>
  </si>
  <si>
    <t>28612274R</t>
  </si>
  <si>
    <t>elektrokoleno 45°, W45° D 90 mm PE100 SDR11</t>
  </si>
  <si>
    <t>-1007027672</t>
  </si>
  <si>
    <t>69</t>
  </si>
  <si>
    <t>28612281R</t>
  </si>
  <si>
    <t>elektrokoleno 30°, W30° D 90 mm PE100 SDR11</t>
  </si>
  <si>
    <t>1917776866</t>
  </si>
  <si>
    <t>70</t>
  </si>
  <si>
    <t>891211222</t>
  </si>
  <si>
    <t>Montáž vodovodních armatur na potrubí šoupátek nebo klapek uzavíracích v šachtách s ručním kolečkem DN 50</t>
  </si>
  <si>
    <t>1596808224</t>
  </si>
  <si>
    <t xml:space="preserve">Poznámka k souboru cen:_x000d_
1. V cenách jsou započteny i náklady:_x000d_
a) u šoupátek ceny -1112 na vytvoření otvorů ve stropech šachet pro prostup zemních souprav šoupátek,_x000d_
b) u hlavních ventilů ceny -3111 na osazení zemních souprav,_x000d_
c) u navrtávacích pasů ceny -9111 na výkop montážních jamek, opravu izolace ocelových trubek a na osazení zemních souprav._x000d_
2. V cenách nejsou započteny náklady na:_x000d_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specifikaci,_x000d_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ceníku,_x000d_
c) obsyp odvodňovacího zařízení hydrantů ze štěrku nebo štěrkopísku; obsyp se oceňuje příslušnými cenami souboru cen 451 5 . - . 1 Lože pod potrubí, stoky a drobné objekty části A 01 tohoto katalogu,_x000d_
d) osazení hydrantových, šoupátkových a ventilových poklopů; osazení poklopů se oceňuje příslušnými cenami souboru cen 899 40-11 Osazení poklopů litinových části A 01 tohoto katalogu._x000d_
3. V cenách 891 52-4121 a -5211 nejsou započteny náklady na dodání těsnících pryžových kroužků. Tyto se oceňují ve specifikaci, nejsou-li zahrnuty v ceně trub._x000d_
4. V cenách 891 ..-5313 nejsou započteny náklady na dodání potrubní spojky. Tyto jsou zahrnuty v ceně trub._x000d_
</t>
  </si>
  <si>
    <t>71</t>
  </si>
  <si>
    <t>360005000010</t>
  </si>
  <si>
    <t>ŠOUPĚ DESKOVÉ NESTOUPAVÉ VŘETENO 50</t>
  </si>
  <si>
    <t>KS</t>
  </si>
  <si>
    <t>256</t>
  </si>
  <si>
    <t>1780439329</t>
  </si>
  <si>
    <t>72</t>
  </si>
  <si>
    <t>78400050065</t>
  </si>
  <si>
    <t>KOLO RUČNÍ PRO DESKOVÉ ŠOUPĚ DN 50-65</t>
  </si>
  <si>
    <t>2051972926</t>
  </si>
  <si>
    <t>73</t>
  </si>
  <si>
    <t>891241222</t>
  </si>
  <si>
    <t>Montáž vodovodních armatur na potrubí šoupátek nebo klapek uzavíracích v šachtách s ručním kolečkem DN 80</t>
  </si>
  <si>
    <t>-1738063220</t>
  </si>
  <si>
    <t>74</t>
  </si>
  <si>
    <t>360008000010</t>
  </si>
  <si>
    <t>ŠOUPĚ DESKOVÉ NESTOUPAVÉ VŘETENO DN 80</t>
  </si>
  <si>
    <t>366335611</t>
  </si>
  <si>
    <t>75</t>
  </si>
  <si>
    <t>404108009016</t>
  </si>
  <si>
    <t>ŠOUPĚ E2 PŘÍR/SYS 2000 80/90</t>
  </si>
  <si>
    <t>-1487565865</t>
  </si>
  <si>
    <t>76</t>
  </si>
  <si>
    <t>78400080100</t>
  </si>
  <si>
    <t>KOLO RUČNÍ PRO DESKOVÉ ŠOUPĚ DN 80-100</t>
  </si>
  <si>
    <t>-480630823</t>
  </si>
  <si>
    <t>77</t>
  </si>
  <si>
    <t>891243321</t>
  </si>
  <si>
    <t>Montáž vodovodních armatur na potrubí ventilů odvzdušňovacích nebo zavzdušňovacích mechanických a plovákových přírubových na venkovních řadech DN 80</t>
  </si>
  <si>
    <t>1929607161</t>
  </si>
  <si>
    <t>78</t>
  </si>
  <si>
    <t>986408000016</t>
  </si>
  <si>
    <t>VENTIL ODVZDUŠŇOVACÍ NEREZ PRO ODPAD VODU 80</t>
  </si>
  <si>
    <t>-1250904095</t>
  </si>
  <si>
    <t>79</t>
  </si>
  <si>
    <t>891244121</t>
  </si>
  <si>
    <t>Montáž vodovodních armatur na potrubí kompenzátorů ucpávkových a gumových nebo montážních vložek DN 80</t>
  </si>
  <si>
    <t>1198940755</t>
  </si>
  <si>
    <t>80</t>
  </si>
  <si>
    <t>981008000016</t>
  </si>
  <si>
    <t>MEZIKUS MONTÁŽNÍ 80</t>
  </si>
  <si>
    <t>-1810632694</t>
  </si>
  <si>
    <t>81</t>
  </si>
  <si>
    <t>891430080R</t>
  </si>
  <si>
    <t>Indukční průtokoměr DN 80 mm, přírubové připojení, s převodníkem v odděleném provedení - dodávka a montáž</t>
  </si>
  <si>
    <t>491194654</t>
  </si>
  <si>
    <t>82</t>
  </si>
  <si>
    <t>pc.8009001</t>
  </si>
  <si>
    <t>přírubový spoj nerez pro DN 50 a DN 65 ( 4x šroub M16/70, matice, podložka a těsnění)</t>
  </si>
  <si>
    <t>1731233293</t>
  </si>
  <si>
    <t>83</t>
  </si>
  <si>
    <t>pc.8009011</t>
  </si>
  <si>
    <t>přírubový spoj nerez pro DN 80 ( 8x šroub M16/80, matice, podložka a těsnění)</t>
  </si>
  <si>
    <t>-2062120839</t>
  </si>
  <si>
    <t>84</t>
  </si>
  <si>
    <t>892241111</t>
  </si>
  <si>
    <t>Tlakové zkoušky vodou na potrubí DN do 80</t>
  </si>
  <si>
    <t>-1962922972</t>
  </si>
  <si>
    <t xml:space="preserve">Poznámka k souboru cen:_x000d_
1. Ceny -2111 jsou určeny pro zabezpečení jednoho konce zkoušeného úseku jakéhokoliv druhu potrubí._x000d_
2. V cenách jsou započteny náklady:_x000d_
a) u cen -1111 - na přísun, montáž, demontáž a odsun zkoušecího čerpadla, napuštění tlakovou vodou a dodání vody pro tlakovou zkoušku,_x000d_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řady,_x000d_
</t>
  </si>
  <si>
    <t>85</t>
  </si>
  <si>
    <t>89237210R</t>
  </si>
  <si>
    <t>Zabezpečení konců vodovodního potrubí DN do 300 při tlakových zkouškách</t>
  </si>
  <si>
    <t>soubor</t>
  </si>
  <si>
    <t>1852163266</t>
  </si>
  <si>
    <t>Poznámka k položce:_x000d_
- zabezpečení jednoho úseku výtlačného potrubí</t>
  </si>
  <si>
    <t>86</t>
  </si>
  <si>
    <t>899104112</t>
  </si>
  <si>
    <t>Osazení poklopů litinových a ocelových včetně rámů pro třídu zatížení D400, E600</t>
  </si>
  <si>
    <t>-1400347080</t>
  </si>
  <si>
    <t xml:space="preserve">Poznámka k souboru cen:_x000d_
1. V cenách 899 10 -.112 nejsou započteny náklady na dodání poklopů včetně rámů; tyto náklady se oceňují ve specifikaci._x000d_
2. V cenách 899 10 -.113 nejsou započteny náklady na:_x000d_
a) dodání poklopů; tyto náklady se oceňují ve specifikaci,_x000d_
b) montáž rámů, která se oceňuje cenami souboru 452 11-21.. části A01 tohoto katalogu._x000d_
3. Poklopy a vtokové mříže dělíme do těchto tříd zatížení:_x000d_
a) A15, A50 pro plochy používané výlučně chodci a cyklisty,_x000d_
b) B125 pro chodníky, pěší zóny a plochy srovnatelné, plochy pro stání a parkování osobních automobilů i v patrech,_x000d_
c) C250 pro poklopy umístěné v ploše odvodňovacích proužků pozemní komunikace, která měřeno od hrany obrubníku, zasahuje nejvíce 0,5 m do vozovkya nejvíce 0,2 m do chodníku,_x000d_
d) D400 pro vozovky pozemních komunikací, ulice pro pěší, zpevněné krajnice a parkovací plochy, které jsou přístupné pro všechny druhy silničních vozidel,_x000d_
e) E600 pro plochy, které budou vystavené zvláště vysokému zatížení kol._x000d_
</t>
  </si>
  <si>
    <t>7 "armaturní šachty</t>
  </si>
  <si>
    <t>87</t>
  </si>
  <si>
    <t>552410140</t>
  </si>
  <si>
    <t>poklop šachtový třída D 400, kruhový rám 785, vstup 600 mm, bez ventilace</t>
  </si>
  <si>
    <t>-219613861</t>
  </si>
  <si>
    <t>88</t>
  </si>
  <si>
    <t>899713111</t>
  </si>
  <si>
    <t>Orientační tabulky na vodovodních a kanalizačních řadech na sloupku ocelovém nebo betonovém</t>
  </si>
  <si>
    <t>-637843458</t>
  </si>
  <si>
    <t xml:space="preserve">Poznámka k souboru cen:_x000d_
1. V cenách jsou započteny náklady na dodání a připevnění tabulky._x000d_
2. V ceně -3111 jsou započteny i náklady na osazení sloupků._x000d_
3. V ceně -3111 nejsou započteny náklady na zemní práce a na dodání sloupků (betonových nebo ocelových s betonovými patkami); sloupky se oceňují ve specifikaci._x000d_
</t>
  </si>
  <si>
    <t>Poznámka k položce:_x000d_
- označení armaturních šachet na výtlačných potrubích</t>
  </si>
  <si>
    <t>89</t>
  </si>
  <si>
    <t>14540101R</t>
  </si>
  <si>
    <t>sloupek - ocelová trubka 5/4" dl. 2,30 m, včetně nátěru sloupku a betonové patky</t>
  </si>
  <si>
    <t>-1387579251</t>
  </si>
  <si>
    <t>90</t>
  </si>
  <si>
    <t>899721111</t>
  </si>
  <si>
    <t>Signalizační vodič na potrubí DN do 150 mm</t>
  </si>
  <si>
    <t>5445620</t>
  </si>
  <si>
    <t>Poznámka k položce:_x000d_
- přiložen k plastovému výtlačnému potrubí PE</t>
  </si>
  <si>
    <t>91</t>
  </si>
  <si>
    <t>899722114</t>
  </si>
  <si>
    <t>Krytí potrubí z plastů výstražnou fólií z PVC šířky 40 cm</t>
  </si>
  <si>
    <t>1201069130</t>
  </si>
  <si>
    <t>Poznámka k položce:_x000d_
- fólie položena k plastovému výtlačnému potrubí PE mimo protlaky</t>
  </si>
  <si>
    <t>1929-9,5 "výtlak - mimo protlaky</t>
  </si>
  <si>
    <t>92</t>
  </si>
  <si>
    <t>899911111R</t>
  </si>
  <si>
    <t>Kluzné objímky (pojízdná sedla) pro zasunutí potrubí do chráničky - segment výšky 36 mm vnějšího průměru potrubí do 112 mm</t>
  </si>
  <si>
    <t>-1234388850</t>
  </si>
  <si>
    <t>Poznámka k položce:_x000d_
- 1 objímka = 3 segmenty_x000d_
- rozteč objímek uvažována 1,5 m</t>
  </si>
  <si>
    <t>3*10</t>
  </si>
  <si>
    <t>93</t>
  </si>
  <si>
    <t>899913134</t>
  </si>
  <si>
    <t>Koncové uzavírací manžety chrániček DN potrubí x DN chráničky DN 80 x 200</t>
  </si>
  <si>
    <t>405857051</t>
  </si>
  <si>
    <t xml:space="preserve">Poznámka k souboru cen:_x000d_
1. V cenách jsou započteny i náklady na nerezové upínací pásky daných průměrů._x000d_
</t>
  </si>
  <si>
    <t>94</t>
  </si>
  <si>
    <t>R-8999010</t>
  </si>
  <si>
    <t>Zřízení prostupu pro potrubí D 63 mm - vyvrtání otvoru + segmentové těsnění</t>
  </si>
  <si>
    <t>168917385</t>
  </si>
  <si>
    <t>95</t>
  </si>
  <si>
    <t>R-8999020</t>
  </si>
  <si>
    <t>Zřízení prostupu pro potrubí D 90 mm - vyvrtání otvoru + segmentové těsnění</t>
  </si>
  <si>
    <t>813554877</t>
  </si>
  <si>
    <t>Ostatní konstrukce a práce-bourání</t>
  </si>
  <si>
    <t>96</t>
  </si>
  <si>
    <t>919731121</t>
  </si>
  <si>
    <t>Zarovnání styčné plochy podkladu nebo krytu podél vybourané části komunikace nebo zpevněné plochy živičné tl. do 50 mm</t>
  </si>
  <si>
    <t>1836660194</t>
  </si>
  <si>
    <t xml:space="preserve">Poznámka k souboru cen:_x000d_
1. Pro volbu cen je rozhodující maximální tloušťka zarovnané styčné plochy._x000d_
2. Náklady na vodorovné přemístění suti zbylé po zarovnání styčné plochy se samostatně neoceňují, tyto náklady jsou započteny ve vodorovném přemístění suti prováděném při odstraňování podkladů nebo krytů._x000d_
</t>
  </si>
  <si>
    <t>97</t>
  </si>
  <si>
    <t>919735111</t>
  </si>
  <si>
    <t>Řezání stávajícího živičného krytu nebo podkladu hloubky do 50 mm</t>
  </si>
  <si>
    <t>-102341115</t>
  </si>
  <si>
    <t xml:space="preserve">Poznámka k souboru cen:_x000d_
1. V cenách jsou započteny i náklady na spotřebu vody._x000d_
</t>
  </si>
  <si>
    <t>393+(2*3,0) "výtlak V1</t>
  </si>
  <si>
    <t xml:space="preserve">Mezisoučet  - řezání živ. krytů komunikace III.tř.</t>
  </si>
  <si>
    <t>393+25 "výtlak V1</t>
  </si>
  <si>
    <t>Mezisoučet - řezání živ. podkladů komunikace III.tř.</t>
  </si>
  <si>
    <t>997</t>
  </si>
  <si>
    <t>Přesun sutě</t>
  </si>
  <si>
    <t>98</t>
  </si>
  <si>
    <t>997221571</t>
  </si>
  <si>
    <t>Vodorovná doprava vybouraných hmot bez naložení, ale se složením a s hrubým urovnáním na vzdálenost do 1 km</t>
  </si>
  <si>
    <t>-822311202</t>
  </si>
  <si>
    <t xml:space="preserve">Poznámka k souboru cen:_x000d_
1. Ceny nelze použít pro vodorovnou dopravu vybouraných hmot po železnici, po vodě nebo neobvyklými dopravními prostředky._x000d_
2. Je-li na dopravní dráze pro vodorovnou dopravu vybouraných hmot překážka, pro kterou je nutno vybourané hmoty překládat z jednoho dopravního prostředku na druhý, oceňuje se tato doprava v každém úseku samostatně._x000d_
</t>
  </si>
  <si>
    <t>99</t>
  </si>
  <si>
    <t>997221579</t>
  </si>
  <si>
    <t>Vodorovná doprava vybouraných hmot bez naložení, ale se složením a s hrubým urovnáním na vzdálenost Příplatek k ceně za každý další i započatý 1 km přes 1 km</t>
  </si>
  <si>
    <t>-1298310107</t>
  </si>
  <si>
    <t>Poznámka k položce:_x000d_
- na skládku nebudou přemisťovány panely, bet.dlažba, žul.kostky a obrubníky</t>
  </si>
  <si>
    <t>9*411,694 "příplatek za 9 km</t>
  </si>
  <si>
    <t>100</t>
  </si>
  <si>
    <t>997221815</t>
  </si>
  <si>
    <t>Poplatek za uložení stavebního odpadu na skládce (skládkovné) z prostého betonu zatříděného do Katalogu odpadů pod kódem 170 101</t>
  </si>
  <si>
    <t>-1339444288</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</si>
  <si>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</si>
  <si>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185,510 "odstraňovaná podkl.vrstva komunikací</t>
  </si>
  <si>
    <t>101</t>
  </si>
  <si>
    <t>997221845</t>
  </si>
  <si>
    <t>Poplatek za uložení stavebního odpadu na skládce (skládkovné) asfaltového bez obsahu dehtu zatříděného do Katalogu odpadů pod kódem 170 302</t>
  </si>
  <si>
    <t>-2076279795</t>
  </si>
  <si>
    <t>125,576+100,608 "odstraňovaná krycí a podkl.vrstva komunikací</t>
  </si>
  <si>
    <t>998</t>
  </si>
  <si>
    <t>Přesun hmot</t>
  </si>
  <si>
    <t>102</t>
  </si>
  <si>
    <t>998276101</t>
  </si>
  <si>
    <t>Přesun hmot pro trubní vedení hloubené z trub z plastických hmot nebo sklolaminátových pro vodovody nebo kanalizace v otevřeném výkopu dopravní vzdálenost do 15 m</t>
  </si>
  <si>
    <t>-1725911393</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</si>
  <si>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práce._x000d_
</t>
  </si>
  <si>
    <t>PSV</t>
  </si>
  <si>
    <t>Práce a dodávky PSV</t>
  </si>
  <si>
    <t>767</t>
  </si>
  <si>
    <t>Konstrukce zámečnické</t>
  </si>
  <si>
    <t>103</t>
  </si>
  <si>
    <t>R-7675600</t>
  </si>
  <si>
    <t>Pomocný kotvící a upevňovací materiál - dodávka a montáž</t>
  </si>
  <si>
    <t>-1247240801</t>
  </si>
  <si>
    <t>104</t>
  </si>
  <si>
    <t>R-7676591</t>
  </si>
  <si>
    <t>Nerezový ocelový žebřík š.500 mm dl. 1,70 m, protiskluzové stupačky + výsuvné madlo - dodávka a montáž včetně kotvícího materiálu</t>
  </si>
  <si>
    <t>908504154</t>
  </si>
  <si>
    <t>Poznámka k položce:_x000d_
- dodávka a montáž do armaturních šachet 1 - 6</t>
  </si>
  <si>
    <t>105</t>
  </si>
  <si>
    <t>R-7676595</t>
  </si>
  <si>
    <t>Nerezový ocelový žebřík š.500 mm dl. 1,90 m, protiskluzové stupačky + výsuvné madlo - dodávka a montáž včetně kotvícího materiálu</t>
  </si>
  <si>
    <t>-1178206453</t>
  </si>
  <si>
    <t>Poznámka k položce:_x000d_
- dodávka a montáž do šachty s indukčním průtokoměrem</t>
  </si>
  <si>
    <t>106</t>
  </si>
  <si>
    <t>998767101</t>
  </si>
  <si>
    <t>Přesun hmot pro zámečnické konstrukce stanovený z hmotnosti přesunovaného materiálu vodorovná dopravní vzdálenost do 50 m v objektech výšky do 6 m</t>
  </si>
  <si>
    <t>-1110710853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</si>
  <si>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</si>
  <si>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Práce a dodávky M</t>
  </si>
  <si>
    <t>23-M</t>
  </si>
  <si>
    <t>Montáže potrubí</t>
  </si>
  <si>
    <t>107</t>
  </si>
  <si>
    <t>230140048R</t>
  </si>
  <si>
    <t>Montáž trubek z nerez.oceli tř.17, 89 x 3</t>
  </si>
  <si>
    <t>-25475209</t>
  </si>
  <si>
    <t>108</t>
  </si>
  <si>
    <t>552620080</t>
  </si>
  <si>
    <t>potrubí nerez ocelové D 89 x 3 mm, kartáčovaná trubka tř. 1.4301</t>
  </si>
  <si>
    <t>374229019</t>
  </si>
  <si>
    <t>109</t>
  </si>
  <si>
    <t>230140178R</t>
  </si>
  <si>
    <t>Montáž trubních dílů přivařovacích tř. 17, 89 x 3</t>
  </si>
  <si>
    <t>1523655704</t>
  </si>
  <si>
    <t>110</t>
  </si>
  <si>
    <t>552620082</t>
  </si>
  <si>
    <t xml:space="preserve">příruba z nerez oceli D 89/DN 80 mm, přivařovací </t>
  </si>
  <si>
    <t>1208081410</t>
  </si>
  <si>
    <t>111</t>
  </si>
  <si>
    <t>552620081</t>
  </si>
  <si>
    <t xml:space="preserve">koleno z nerez oceli 90° - D 89 x 3 mm, přivařovací </t>
  </si>
  <si>
    <t>-1498443938</t>
  </si>
  <si>
    <t>112</t>
  </si>
  <si>
    <t>230170002R</t>
  </si>
  <si>
    <t>Příprava pro zkoušku těsnosti, DN 50 - 80</t>
  </si>
  <si>
    <t>sada</t>
  </si>
  <si>
    <t>1929269515</t>
  </si>
  <si>
    <t>IO-02 - Splašková kanalizace - gravitace</t>
  </si>
  <si>
    <t>HSV - Práce a dodávky HSV</t>
  </si>
  <si>
    <t>Práce a dodávky HSV</t>
  </si>
  <si>
    <t>113106092</t>
  </si>
  <si>
    <t>Rozebrání dlažeb a dílců při překopech inženýrských sítí s přemístěním hmot na skládku na vzdálenost do 3 m nebo s naložením na dopravní prostředek strojně plochy jednotlivě do 15 m2 vozovek a ploch, s jakoukoliv výplní spár ze silničních dílců jakýchkoliv rozměrů, s ložem z kameniva nebo živice se zalitím spar cementovou maltou</t>
  </si>
  <si>
    <t>854308256</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</si>
  <si>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</si>
  <si>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Poznámka k položce:_x000d_
- odstraňované panely budou očištěny a zpětně využity</t>
  </si>
  <si>
    <t>74,0 "stoka A2</t>
  </si>
  <si>
    <t>113106471</t>
  </si>
  <si>
    <t>Rozebrání dlažeb a dílců při překopech inženýrských sítí s přemístěním hmot na skládku na vzdálenost do 3 m nebo s naložením na dopravní prostředek strojně plochy jednotlivě přes 15 m2 vozovek a ploch, s jakoukoliv výplní spár ze zámkové dlažby s ložem z kameniva</t>
  </si>
  <si>
    <t>-1083074853</t>
  </si>
  <si>
    <t>Poznámka k položce:_x000d_
- odstraňovaná zámková dlažba bude očištěna a zpětně využita</t>
  </si>
  <si>
    <t>270,70 "stoka L</t>
  </si>
  <si>
    <t>113107222</t>
  </si>
  <si>
    <t>Odstranění podkladů nebo krytů strojně plochy jednotlivě přes 200 m2 s přemístěním hmot na skládku na vzdálenost do 20 m nebo s naložením na dopravní prostředek z kameniva hrubého drceného, o tl. vrstvy přes 100 do 200 mm</t>
  </si>
  <si>
    <t>-1511569436</t>
  </si>
  <si>
    <t>11,4+120,4+99,9+105,6+53,4+198,5+191,6 "stoky A2, A3, A4, B, B1, B2 a B3</t>
  </si>
  <si>
    <t>Součet - odstranění krytu místní kom. zpevněné kamenivem</t>
  </si>
  <si>
    <t>-794044561</t>
  </si>
  <si>
    <t>1078,6+913,0+151,2 "stoka A+B+V</t>
  </si>
  <si>
    <t>-1964414032</t>
  </si>
  <si>
    <t>1078,6+913,0+151,2 "stoky A+B+V</t>
  </si>
  <si>
    <t xml:space="preserve">Mezisoučet  - celkové množství v asf. komunikaci III.tř. - podklad</t>
  </si>
  <si>
    <t>29,7 "stoka A1</t>
  </si>
  <si>
    <t>Mezisoučet - celkové množství v místních asf. komunikaci - podklad</t>
  </si>
  <si>
    <t>113107343</t>
  </si>
  <si>
    <t>Odstranění podkladů nebo krytů strojně plochy jednotlivě do 50 m2 s přemístěním hmot na skládku na vzdálenost do 3 m nebo s naložením na dopravní prostředek živičných, o tl. vrstvy přes 100 do 150 mm</t>
  </si>
  <si>
    <t>-1366149568</t>
  </si>
  <si>
    <t>113154333</t>
  </si>
  <si>
    <t>Frézování živičného podkladu nebo krytu s naložením na dopravní prostředek plochy přes 1 000 do 10 000 m2 bez překážek v trase pruhu šířky přes 1 m do 2 m, tloušťky vrstvy 50 mm</t>
  </si>
  <si>
    <t>2082370716</t>
  </si>
  <si>
    <t>1722,7+1082,7+351,3 "stoky A+B+V</t>
  </si>
  <si>
    <t>56,30 "stoka A1</t>
  </si>
  <si>
    <t xml:space="preserve">Mezisoučet - celkové množství v místních asf. komunikaci </t>
  </si>
  <si>
    <t>-1307812809</t>
  </si>
  <si>
    <t>25*24</t>
  </si>
  <si>
    <t>-430834706</t>
  </si>
  <si>
    <t>1718101835</t>
  </si>
  <si>
    <t>1,2*(13+2+8+5+4+12+1+6+1+4+5) "křížení stáv.vodovou nebo plynovodu, grav.stoky</t>
  </si>
  <si>
    <t>1,0*(1+1) "křížení stáv.vodovou nebo plynovodu, výtlak</t>
  </si>
  <si>
    <t>-354712996</t>
  </si>
  <si>
    <t>1,2*(1+0+0+1+1+1+2+0+0+0+0) "křížení stáv.kanalizace, grav.stoky</t>
  </si>
  <si>
    <t>-611461653</t>
  </si>
  <si>
    <t>1,2*(14+2+4+4+4+7+2+3+4+3+3) "křížení stáv.kabelů, grav.stoky</t>
  </si>
  <si>
    <t>1,0*(1+1) "křížení stáv.kabelů, výtlak</t>
  </si>
  <si>
    <t>330058839</t>
  </si>
  <si>
    <t>117*(2*1,2*1,5)+4*(2*1,0*1,5)</t>
  </si>
  <si>
    <t>0,15*(714,538+3984,068) "cca 15% celkového objemu hloubených vykopávek</t>
  </si>
  <si>
    <t>-70118672</t>
  </si>
  <si>
    <t>0,80*(2*2*2) "revizní šachty - grav.stoka A</t>
  </si>
  <si>
    <t>0,80*(2*2*1,8) "revizní šachty - grav.stoka A1</t>
  </si>
  <si>
    <t>0,80*(4*(2*2*2,1)) "revizní šachty - grav.stoka A2</t>
  </si>
  <si>
    <t>0,80*(3*(2*2*2)) "revizní šachty - grav.stoka A3</t>
  </si>
  <si>
    <t>0,80*(2*(2*2*1,95)) "revizní šachty - grav.stoka A4</t>
  </si>
  <si>
    <t>0,80*(2*(2*2*2)+3*(2*2*2,25)) "revizní šachty - grav.stoka B</t>
  </si>
  <si>
    <t>0,80*(4*(2*2*2)) "revizní šachty - grav.stoka B1</t>
  </si>
  <si>
    <t>0,80*(4*(2*2*2)) "revizní šachty - grav.stoka B2</t>
  </si>
  <si>
    <t>0,80*(3*(2*2*2,05)) "revizní šachty - grav.stoka B3</t>
  </si>
  <si>
    <t>0,80*(3*(2*2*1)+2*(2*2*1,25)) "revizní šachty - grav.stoka V</t>
  </si>
  <si>
    <t>0,80*(2*(2*2*2,1)) "revizní šachty - grav.stoka L</t>
  </si>
  <si>
    <t>Mezisoučet - hloubení jam do hl.v. 2,5 m</t>
  </si>
  <si>
    <t>0,80*(11*(2*2*2,8)+(2,5*2,5*2,9)) "revizní šachty a protlak.jámy - grav.stoka A</t>
  </si>
  <si>
    <t>0,80*(8*(2*2*3,15)+(2*2*3,4)+(2,5*2,5*2,8)) "revizní šachty a protlak.jámy - grav.stoka B</t>
  </si>
  <si>
    <t>0,80*(2,5*2,5*3,05) "protlak.jáma - grav.stoka B1</t>
  </si>
  <si>
    <t>0,80*(2*2*2,5) "revizní šachty - grav.stoka B2</t>
  </si>
  <si>
    <t>0,80*(2,5*2,5*3,4) "protlak.jáma - grav.stoka B3</t>
  </si>
  <si>
    <t>0,80*(2*2*2,5) "revizní šachty - grav.stoka L</t>
  </si>
  <si>
    <t>Mezisoučet - hloubení jam do hl.v. 4,0 m</t>
  </si>
  <si>
    <t>0,80*(4*(2*2*4,15)) "revizní šachty - grav.stoka A</t>
  </si>
  <si>
    <t>0,80*(3*(2*2*4,65)) "revizní šachty - grav.stoka B</t>
  </si>
  <si>
    <t>Mezisoučet - hloubení jam do hl.v. 6,0 m</t>
  </si>
  <si>
    <t>131201202</t>
  </si>
  <si>
    <t>Hloubení zapažených jam a zářezů s urovnáním dna do předepsaného profilu a spádu v hornině tř. 3 přes 100 do 1 000 m3</t>
  </si>
  <si>
    <t>1581337007</t>
  </si>
  <si>
    <t>0,20*(2*2*2) "revizní šachty - grav.stoka A</t>
  </si>
  <si>
    <t>0,20*(2*2*1,8) "revizní šachty - grav.stoka A1</t>
  </si>
  <si>
    <t>0,20*(4*(2*2*2,1)) "revizní šachty - grav.stoka A2</t>
  </si>
  <si>
    <t>0,20*(3*(2*2*2)) "revizní šachty - grav.stoka A3</t>
  </si>
  <si>
    <t>0,20*(2*(2*2*1,95)) "revizní šachty - grav.stoka A4</t>
  </si>
  <si>
    <t>0,20*(2*(2*2*2)+3*(2*2*2,25)) "revizní šachty - grav.stoka B</t>
  </si>
  <si>
    <t>0,20*(4*(2*2*2)) "revizní šachty - grav.stoka B1</t>
  </si>
  <si>
    <t>0,20*(4*(2*2*2)) "revizní šachty - grav.stoka B2</t>
  </si>
  <si>
    <t>0,20*(3*(2*2*2,05)) "revizní šachty - grav.stoka B3</t>
  </si>
  <si>
    <t>0,20*(3*(2*2*1)+2*(2*2*1,25)) "revizní šachty - grav.stoka V</t>
  </si>
  <si>
    <t>0,20*(2*(2*2*2,1)) "revizní šachty - grav.stoka L</t>
  </si>
  <si>
    <t>0,20*(11*(2*2*2,8)+(2,5*2,5*2,9)) "revizní šachty a protlak.jámy - grav.stoka A</t>
  </si>
  <si>
    <t>0,20*(8*(2*2*3,15)+(2*2*3,4)+(2,5*2,5*2,8)) "revizní šachty a protlak.jámy - grav.stoka B</t>
  </si>
  <si>
    <t>0,20*(2,5*2,5*3,05) "protlak.jáma - grav.stoka B1</t>
  </si>
  <si>
    <t>0,20*(2*2*2,5) "revizní šachty - grav.stoka B2</t>
  </si>
  <si>
    <t>0,20*(2,5*2,5*3,4) "protlak.jáma - grav.stoka B3</t>
  </si>
  <si>
    <t>0,20*(2*2*2,5) "revizní šachty - grav.stoka L</t>
  </si>
  <si>
    <t>0,20*(4*(2*2*4,15)) "revizní šachty - grav.stoka A</t>
  </si>
  <si>
    <t>0,20*(3*(2*2*4,65)) "revizní šachty - grav.stoka B</t>
  </si>
  <si>
    <t>-302785514</t>
  </si>
  <si>
    <t>0,5*142,908</t>
  </si>
  <si>
    <t>-2033100005</t>
  </si>
  <si>
    <t>0,80*(42*1,2*2,05) "grav.stoka A</t>
  </si>
  <si>
    <t>0,80*(25*1,2*2) "grav.stoka A1</t>
  </si>
  <si>
    <t>0,80*((2,5*1,2*1,85)+(12*1,2*1,95)+(65,5*1,2*2,1)) "grav.stoka A2</t>
  </si>
  <si>
    <t>0,80*(60*1,2*2) "grav.stoka A3</t>
  </si>
  <si>
    <t>0,80*(53,5*1,2*2) "grav.stoka A4</t>
  </si>
  <si>
    <t>0,80*((71,5*0,9*2,1)+(88*1,2*2,35)) "grav.stoka B</t>
  </si>
  <si>
    <t>0,80*(38*1,2*1,95) "grav.stoka B1</t>
  </si>
  <si>
    <t>0,80*(156,5*1,2*1,95) "grav.stoka B2</t>
  </si>
  <si>
    <t>0,80*(73,5*1,2*2,05) "grav.stoka B3</t>
  </si>
  <si>
    <t>0,80*((106*1,2*0,95)+(70*1,2*1,2)) "grav.stoka V</t>
  </si>
  <si>
    <t>0,80*((111*1,2*2,15)+(3*1,2*2,25)+(2*1*1,05)+(4*1*1,2)+(2*1*1,3)) "grav.stoka + výtlak L</t>
  </si>
  <si>
    <t>0,80*(11*(2*2*2,8)+(2,5*2,5*2,9)) "grav.stoka A</t>
  </si>
  <si>
    <t>0,80*(35*1,2*3,1) "grav.stoka A3</t>
  </si>
  <si>
    <t>0,80*((2,5*1,2*2,6)+(26*1,2*2,7)) "grav.stoka A4</t>
  </si>
  <si>
    <t>0,80*(186,5*0,9*3,15) "grav.stoka B</t>
  </si>
  <si>
    <t>0,80*(4,5*1,2*2,75) "grav.stoka B1</t>
  </si>
  <si>
    <t>0,80*((5*1,2*2,9)+(3,5*1,2*3)) "grav.stoka B2</t>
  </si>
  <si>
    <t>0,80*(7*1,2*3,05) "grav.stoka B3</t>
  </si>
  <si>
    <t>0,80*(89*1,2*3,95) "grav.stoka A</t>
  </si>
  <si>
    <t>0,80*((4*1,2*3,95)+(4*1,2*4,05)) "grav.stoka A3</t>
  </si>
  <si>
    <t>0,80*(101*0,9*4,2) "grav.stoka B</t>
  </si>
  <si>
    <t>-2023053499</t>
  </si>
  <si>
    <t>0,20*(42*1,2*2,05) "grav.stoka A</t>
  </si>
  <si>
    <t>0,20*(25*1,2*2) "grav.stoka A1</t>
  </si>
  <si>
    <t>0,20*((2,5*1,2*1,85)+(12*1,2*1,95)+(65,5*1,2*2,1)) "grav.stoka A2</t>
  </si>
  <si>
    <t>0,20*(60*1,2*2) "grav.stoka A3</t>
  </si>
  <si>
    <t>0,20*(53,5*1,2*2) "grav.stoka A4</t>
  </si>
  <si>
    <t>0,20*((71,5*0,9*2,1)+(88*1,2*2,35)) "grav.stoka B</t>
  </si>
  <si>
    <t>0,20*(38*1,2*1,95) "grav.stoka B1</t>
  </si>
  <si>
    <t>0,20*(156,5*1,2*1,95) "grav.stoka B2</t>
  </si>
  <si>
    <t>0,20*(73,5*1,2*2,05) "grav.stoka B3</t>
  </si>
  <si>
    <t>0,20*((106*1,2*0,95)+(70*1,2*1,2)) "grav.stoka V</t>
  </si>
  <si>
    <t>0,20*((111*1,2*2,15)+(3*1,2*2,25)+(2*1*1,05)+(4*1*1,2)+(2*1*1,3)) "grav.stoka + výtlak L</t>
  </si>
  <si>
    <t>0,20*(11*(2*2*2,8)+(2,5*2,5*2,9)) "grav.stoka A</t>
  </si>
  <si>
    <t>0,20*(35*1,2*3,1) "grav.stoka A3</t>
  </si>
  <si>
    <t>0,20*((2,5*1,2*2,6)+(26*1,2*2,7)) "grav.stoka A4</t>
  </si>
  <si>
    <t>0,20*(186,5*0,9*3,15) "grav.stoka B</t>
  </si>
  <si>
    <t>0,20*(4,5*1,2*2,75) "grav.stoka B1</t>
  </si>
  <si>
    <t>0,20*((5*1,2*2,9)+(3,5*1,2*3)) "grav.stoka B2</t>
  </si>
  <si>
    <t>0,20*(7*1,2*3,05) "grav.stoka B3</t>
  </si>
  <si>
    <t>0,20*(89*1,2*3,95) "grav.stoka A</t>
  </si>
  <si>
    <t>0,20*((4*1,2*3,95)+(4*1,2*4,05)) "grav.stoka A3</t>
  </si>
  <si>
    <t>0,20*(101*0,9*4,2) "grav.stoka B</t>
  </si>
  <si>
    <t>865984591</t>
  </si>
  <si>
    <t>0,5*796,814</t>
  </si>
  <si>
    <t>141721119</t>
  </si>
  <si>
    <t>Řízený zemní protlak v hornině tř. 1 až 4, včetně protlačení trub v hloubce do 6 m vnějšího průměru vrtu přes 350 do 400 mm</t>
  </si>
  <si>
    <t>-1029605819</t>
  </si>
  <si>
    <t>Poznámka k položce:_x000d_
- protlačení kanalizačního PE potrubí pod komunikací - chráničky</t>
  </si>
  <si>
    <t>9,5 "stoka A</t>
  </si>
  <si>
    <t>12,0 "stoka B</t>
  </si>
  <si>
    <t>5,5 "stoka B1</t>
  </si>
  <si>
    <t>7,5 "stoka B3</t>
  </si>
  <si>
    <t>Součet - protlaky chrániček pod silnicí III.tř.</t>
  </si>
  <si>
    <t>1640652303</t>
  </si>
  <si>
    <t>(2*176*1,2) "grav.stoka V</t>
  </si>
  <si>
    <t>(2*8*1,3) "výtlak, stoka L</t>
  </si>
  <si>
    <t>151201102</t>
  </si>
  <si>
    <t>Zřízení pažení a rozepření stěn rýh pro podzemní vedení pro všechny šířky rýhy zátažné, hloubky do 4 m</t>
  </si>
  <si>
    <t>-1032683677</t>
  </si>
  <si>
    <t>(2*42*2,3)+(2*120*2,55)+(2*244,5*3,2) "grav.stoka A</t>
  </si>
  <si>
    <t>(2*25*2,25) "grav.stoka A1</t>
  </si>
  <si>
    <t>(2*80*2,1) "grav.stoka A2</t>
  </si>
  <si>
    <t>(2*60*2,15)+(2*35*3,25) "grav.stoka A3</t>
  </si>
  <si>
    <t>(2*53,5*2,15)+(2*28,5*2,85) "grav.stoka A4</t>
  </si>
  <si>
    <t>(2*71,5*2,35)+(2*186,5*3,4) "grav.stoka B</t>
  </si>
  <si>
    <t>(2*38*2,1)+(2*4,5*2,9) "grav.stoka B1</t>
  </si>
  <si>
    <t>(2*156,5*2,1)+(2*8,5*3,15) "grav.stoka B2</t>
  </si>
  <si>
    <t>(2*73,5*2,05)+(2*7*3,05) "grav.stoka B3</t>
  </si>
  <si>
    <t>(2*114*2,25) "grav.stoka L</t>
  </si>
  <si>
    <t>151201103</t>
  </si>
  <si>
    <t>Zřízení pažení a rozepření stěn rýh pro podzemní vedení pro všechny šířky rýhy zátažné, hloubky do 8 m</t>
  </si>
  <si>
    <t>-1793413507</t>
  </si>
  <si>
    <t>(2*89*4,2) "grav.stoka A</t>
  </si>
  <si>
    <t>(2*8*4,2) "grav.stoka A3</t>
  </si>
  <si>
    <t>(2*101*4,45) "grav.stoka B</t>
  </si>
  <si>
    <t>1159572462</t>
  </si>
  <si>
    <t>151201112</t>
  </si>
  <si>
    <t>Odstranění pažení a rozepření stěn rýh pro podzemní vedení s uložením materiálu na vzdálenost do 3 m od kraje výkopu zátažné, hloubky přes 2 do 4 m</t>
  </si>
  <si>
    <t>48758764</t>
  </si>
  <si>
    <t>151201113</t>
  </si>
  <si>
    <t>Odstranění pažení a rozepření stěn rýh pro podzemní vedení s uložením materiálu na vzdálenost do 3 m od kraje výkopu zátažné, hloubky přes 4 do 8 m</t>
  </si>
  <si>
    <t>-1986872543</t>
  </si>
  <si>
    <t>-1509336812</t>
  </si>
  <si>
    <t>(2*2*2,25)+11*(2*2*3,05)+(2*2,5*2,9) "revizní šachty a protlak.jámy - grav.stoka A</t>
  </si>
  <si>
    <t>(2*2*2,05) "revizní šachty - grav.stoka A1</t>
  </si>
  <si>
    <t>4*(2*2*2,1) "revizní šachty - grav.stoka A2</t>
  </si>
  <si>
    <t>3*(2*2*2,15) "revizní šachty - grav.stoka A3</t>
  </si>
  <si>
    <t>2*(2*2*2,1) "revizní šachty - grav.stoka A4</t>
  </si>
  <si>
    <t>5*(2*2*2,25)+9*(2*2*3,4)+(2*2,5*2,8) "revizní šachty a protlak.jámy - grav.stoka B</t>
  </si>
  <si>
    <t>4*(2*2*2,15)+(2*2,5*3,2) "revizní šachty a protlak.jámy - grav.stoka B1</t>
  </si>
  <si>
    <t>4*(2*2*2,15)+(2*2*2,65) "revizní šachty - grav.stoka B2</t>
  </si>
  <si>
    <t>3*(2*2*2,05)+(2*2,5*3,4) "revizní šachty a protlak.jámy - grav.stoka B3</t>
  </si>
  <si>
    <t>5*(2*2*1,25) "revizní šachty - grav.stoka V</t>
  </si>
  <si>
    <t>2*(2*2*2,2)+(2*2*2,6) "revizní šachty - grav.stoka L</t>
  </si>
  <si>
    <t>151201202</t>
  </si>
  <si>
    <t>Zřízení pažení stěn výkopu bez rozepření nebo vzepření zátažné, hloubky do 8 m</t>
  </si>
  <si>
    <t>597186031</t>
  </si>
  <si>
    <t>4*(2*2*4,4) "revizní šachty - grav.stoka A</t>
  </si>
  <si>
    <t>3*(2*2*4,9) "revizní šachty - grav.stoka B</t>
  </si>
  <si>
    <t>-950365106</t>
  </si>
  <si>
    <t>151201212</t>
  </si>
  <si>
    <t>Odstranění pažení stěn výkopu s uložením pažin na vzdálenost do 3 m od okraje výkopu zátažné, hloubky do 8 m</t>
  </si>
  <si>
    <t>-471913324</t>
  </si>
  <si>
    <t>1007901944</t>
  </si>
  <si>
    <t>258,800+333,538 "celkový objem hloubených vykopávek do hl.v. 4,0m</t>
  </si>
  <si>
    <t>151201302</t>
  </si>
  <si>
    <t>Zřízení rozepření zapažených stěn výkopů s potřebným přepažováním při roubení zátažném, hloubky do 8 m</t>
  </si>
  <si>
    <t>316385399</t>
  </si>
  <si>
    <t>122,200 "celkový objem hloubených vykopávek do hl.v. 8,0m</t>
  </si>
  <si>
    <t>-961342896</t>
  </si>
  <si>
    <t>151201312</t>
  </si>
  <si>
    <t>Odstranění rozepření stěn výkopů s uložením materiálu na vzdálenost do 3 m od okraje výkopu roubení zátažného, hloubky do 8 m</t>
  </si>
  <si>
    <t>579123295</t>
  </si>
  <si>
    <t>-1887537492</t>
  </si>
  <si>
    <t>0,08*258,800 "8% (součet hloubených vykopávek jam do 2,5 m)</t>
  </si>
  <si>
    <t>0,50*2179,265 "50% (součet hloubených vykopávek rýh do 2,5 m)</t>
  </si>
  <si>
    <t>-477122680</t>
  </si>
  <si>
    <t>0,16*333,538 "16% (součet hloubených vykopávek jam do 4,0 m)</t>
  </si>
  <si>
    <t>0,55*962,763 "55% (součet hloubených vykopávek rýh do 4,0 m)</t>
  </si>
  <si>
    <t>161101103</t>
  </si>
  <si>
    <t>Svislé přemístění výkopku bez naložení do dopravní nádoby avšak s vyprázdněním dopravní nádoby na hromadu nebo do dopravního prostředku z horniny tř. 1 až 4, při hloubce výkopu přes 4 do 6 m</t>
  </si>
  <si>
    <t>-250354301</t>
  </si>
  <si>
    <t>0,24*122,200 "24% (součet hloubených vykopávek jam do 4,0 m)</t>
  </si>
  <si>
    <t>0,60*842,040 "60% (součet hloubených vykopávek rýh do 4,0 m)</t>
  </si>
  <si>
    <t>1838314819</t>
  </si>
  <si>
    <t>219,89+1049,845+88,89+(51,36+1,85+8,66+6,34+4,12+55,43+8,45+11,1+6,34+6,34+6,92) "lože+obsyp+potrubí+šachty</t>
  </si>
  <si>
    <t>112,404+7,8+4,75+28,236+22,512+61,389+11,73+45,3+0+24,168+51,144 "ložní vrstvy pod zpevněné plochy</t>
  </si>
  <si>
    <t>Mezisoučet - přebytečný výkopek</t>
  </si>
  <si>
    <t>(42*1,2*1,21)+(117,5*1,2*1,46)+(244,5*1,2*2,11)+(89*1,2*3,11)+131,87 "gravitační stoka A</t>
  </si>
  <si>
    <t>(25*1,2*1,16)+4,6 "gravitační stoka A1</t>
  </si>
  <si>
    <t>(2,5*1,2*1,01) "gravitační stoka A2</t>
  </si>
  <si>
    <t>(4*1,2*3,11) "gravitační stoka A3</t>
  </si>
  <si>
    <t>(2,5*1,2*1,76) "gravitační stoka A4</t>
  </si>
  <si>
    <t>(71,5*0,9*1,26)+(186,5*0,9*2,31)+(101*0,9*3,36)+117,82 "gravitační stoka B</t>
  </si>
  <si>
    <t>(5*1,2*2,06) "gravitační stoka B2</t>
  </si>
  <si>
    <t>(106*1,2*0,11)+6,54 "gravitační stoka V</t>
  </si>
  <si>
    <t>(111*1,2*1,13)+(2*1*0,21)+15,6 "gravitační stoka L + výtlak z PSOV č.2</t>
  </si>
  <si>
    <t>Mezisoučet - zemina pro výměnu zásypu v asf.komunikacích</t>
  </si>
  <si>
    <t>2504,061 "odvoz zeminy nevhodné pro zásyp</t>
  </si>
  <si>
    <t>-1040248126</t>
  </si>
  <si>
    <t>2504,061 "nakládání zeminy pro výměnu zásypu</t>
  </si>
  <si>
    <t>-1397779156</t>
  </si>
  <si>
    <t>1525,535 "lože+obsyp+potrubí+šachty</t>
  </si>
  <si>
    <t>369,433 "ložní vrstvy pod zpevněné plochy</t>
  </si>
  <si>
    <t>Součet - přebytečný výkopek</t>
  </si>
  <si>
    <t>1499570048</t>
  </si>
  <si>
    <t>1,8*1894,968</t>
  </si>
  <si>
    <t>-602780322</t>
  </si>
  <si>
    <t>(714,538+3984,068) "celkový objem hloubených vykopávek</t>
  </si>
  <si>
    <t>-(219,89+1049,845+88,89+(51,36+1,85+8,66+6,34+4,12+55,43+8,45+11,1+6,34+6,34+6,92)) "lože+obsyp+potrubí+šachty</t>
  </si>
  <si>
    <t>-(112,404+7,8+4,75+28,236+22,512+61,389+11,73+45,3+0+24,168+51,144) "ložní vrstvy pod zpevněné plochy</t>
  </si>
  <si>
    <t>490567365</t>
  </si>
  <si>
    <t>Součet - zemina pro výměnu zásypu</t>
  </si>
  <si>
    <t>2504,061*1,9 'Přepočtené koeficientem množství</t>
  </si>
  <si>
    <t>-748551043</t>
  </si>
  <si>
    <t>(495,5*1,2*0,55)-24,32 "gravitační stoka A</t>
  </si>
  <si>
    <t>(25*1,2*0,55)-1,23 "gravitační stoka A1</t>
  </si>
  <si>
    <t>(80*1,2*0,55)-3,93 "gravitační stoka A2</t>
  </si>
  <si>
    <t>(103*1,2*0,55)-5,06 "gravitační stoka A3</t>
  </si>
  <si>
    <t>(82*1,2*0,55)-4,03 "gravitační stoka A4</t>
  </si>
  <si>
    <t>(88*1,2*0,55)+(359*0,9*0,55)-21,94 "gravitační stoka B</t>
  </si>
  <si>
    <t>(42,5*1,2*0,55)-2,09 "gravitační stoka B1</t>
  </si>
  <si>
    <t>(165*1,2*0,55)-8,1 "gravitační stoka B2</t>
  </si>
  <si>
    <t>(80,5*1,2*0,55)-3,95 "gravitační stoka B3</t>
  </si>
  <si>
    <t>(176*1,2*0,55)-8,64 "gravitační stoka V</t>
  </si>
  <si>
    <t>(114*1,2*0,55)+(8*1,0*0,38)-5,6 "gravitační stoka L + výtlak z PSOV č.2</t>
  </si>
  <si>
    <t>583313400</t>
  </si>
  <si>
    <t>1398119765</t>
  </si>
  <si>
    <t>1049,845*2 'Přepočtené koeficientem množství</t>
  </si>
  <si>
    <t>181111111</t>
  </si>
  <si>
    <t>Plošná úprava terénu v zemině tř. 1 až 4 s urovnáním povrchu bez doplnění ornice souvislé plochy do 500 m2 při nerovnostech terénu přes 50 do 100 mm v rovině nebo na svahu do 1:5</t>
  </si>
  <si>
    <t>1003431762</t>
  </si>
  <si>
    <t>(2,5*1,2)+(2,5*2,5) "gravitační stoka A</t>
  </si>
  <si>
    <t>(65,5*1,2)+4*(2*2) "gravitační stoka A2</t>
  </si>
  <si>
    <t>(88*1,2)+4*(2*2)+(2,5*2,5) "gravitační stoka B</t>
  </si>
  <si>
    <t>(80,5*1,2)+3*(2*2)+(2,5*2,5) "gravitační stoka B3</t>
  </si>
  <si>
    <t>(70*1,2)+2*(2*2) "gravitační stoka V</t>
  </si>
  <si>
    <t>(3*1,2)+(2*1,0) "gravitační stoka L + výtlak z PSOV č.2</t>
  </si>
  <si>
    <t>Součet - úprava terénu v nezpevněných plochách</t>
  </si>
  <si>
    <t>1402888493</t>
  </si>
  <si>
    <t>-460408465</t>
  </si>
  <si>
    <t>444,15*0,015 'Přepočtené koeficientem množství</t>
  </si>
  <si>
    <t>342300604</t>
  </si>
  <si>
    <t>160 "stoky A</t>
  </si>
  <si>
    <t>25 "stoky A1</t>
  </si>
  <si>
    <t>30 "stoky A2</t>
  </si>
  <si>
    <t>60 "stoka B</t>
  </si>
  <si>
    <t>2136676967</t>
  </si>
  <si>
    <t>359901211</t>
  </si>
  <si>
    <t>Monitoring stok (kamerový systém) jakékoli výšky nová kanalizace</t>
  </si>
  <si>
    <t>-632459518</t>
  </si>
  <si>
    <t xml:space="preserve">Poznámka k souboru cen:_x000d_
1. V ceně jsou započteny náklady na zhotovení záznamu o prohlídce a protokolu prohlídky._x000d_
</t>
  </si>
  <si>
    <t>505,0+25,0+80,0+103,0+82,0 "potrubí DN 250 mm - stoky A, A1, A2,A3 a A4</t>
  </si>
  <si>
    <t>459,0+48,0+165,0+88,0 "potrubí DN 250 mm - stoky B, B1, B2 a B3</t>
  </si>
  <si>
    <t>176,0+114,0 "potrubí DN 250 mm - stoky V a L</t>
  </si>
  <si>
    <t>2071913534</t>
  </si>
  <si>
    <t>(495,5*1,2*0,1)+16*(2*2*0,05) "gravitační stoka A</t>
  </si>
  <si>
    <t>(25*1,2*0,1)+(2*2*0,05) "gravitační stoka A1</t>
  </si>
  <si>
    <t>(80*1,2*0,1)+4*(2*2*0,05) "gravitační stoka A2</t>
  </si>
  <si>
    <t>(103*1,2*0,1)+3*(2*2*0,05) "gravitační stoka A3</t>
  </si>
  <si>
    <t>(82*1,2*0,1)+2*(2*2*0,05) "gravitační stoka A4</t>
  </si>
  <si>
    <t>(88*1,2*0,1)+(359*0,9*0,1)+17*(2*2*0,05) "gravitační stoka B</t>
  </si>
  <si>
    <t>(42,5*1,2*0,1)+4*(2*2*0,05) "gravitační stoka B1</t>
  </si>
  <si>
    <t>(165*1,2*0,1)+5*(2*2*0,05) "gravitační stoka B2</t>
  </si>
  <si>
    <t>(80,5*1,2*0,1)+3*(2*2*0,05) "gravitační stoka B3</t>
  </si>
  <si>
    <t>(176*1,2*0,1)+5*(2*2*0,05) "gravitační stoka V</t>
  </si>
  <si>
    <t>(114*1,2*0,1)+3*(2*2*0,05)+(8*1,0*0,1) "gravitační stoka L + výtlak z PSOV č.2</t>
  </si>
  <si>
    <t>Mezisoučet - lože pod potrubí a šachty</t>
  </si>
  <si>
    <t>238214578</t>
  </si>
  <si>
    <t>59224013</t>
  </si>
  <si>
    <t>prstenec šachtový vyrovnávací betonový 625x100x100mm</t>
  </si>
  <si>
    <t>-800206780</t>
  </si>
  <si>
    <t>59224011</t>
  </si>
  <si>
    <t>prstenec šachtový vyrovnávací betonový 625x100x60mm</t>
  </si>
  <si>
    <t>947552457</t>
  </si>
  <si>
    <t>59224010</t>
  </si>
  <si>
    <t>prstenec šachtový vyrovnávací betonový 625x100x40mm</t>
  </si>
  <si>
    <t>1546526295</t>
  </si>
  <si>
    <t>370338311</t>
  </si>
  <si>
    <t>452112121</t>
  </si>
  <si>
    <t>Osazení betonových dílců prstenců nebo rámů pod poklopy a mříže, výšky přes 100 do 200 mm</t>
  </si>
  <si>
    <t>-646583847</t>
  </si>
  <si>
    <t>59224014</t>
  </si>
  <si>
    <t>prstenec betonový vyrovnávací ke krytu šachty 62,5x12x10 cm</t>
  </si>
  <si>
    <t>762497512</t>
  </si>
  <si>
    <t>871235301R</t>
  </si>
  <si>
    <t>Montáž kanalizačního potrubí z plastů z polyetylenu PE 100 svařovaných elektrotvarovkou v otevřeném výkopu ve sklonu do 20 % SDR 17/PN 10 D 75 x 4,5 mm</t>
  </si>
  <si>
    <t>1139629755</t>
  </si>
  <si>
    <t>8,0 "potrubí výtlaku z PSOV č.2, stoka L</t>
  </si>
  <si>
    <t>28613414R</t>
  </si>
  <si>
    <t>potrubí kanalizační tlakové PE100 SDR 17 návin se signalizační vrstvou 75 x 4,5 mm</t>
  </si>
  <si>
    <t>-1531573757</t>
  </si>
  <si>
    <t>8*1,015 'Přepočtené koeficientem množství</t>
  </si>
  <si>
    <t>871360420</t>
  </si>
  <si>
    <t>Montáž kanalizačního potrubí z plastů z polypropylenu PP korugovaného nebo žebrovaného SN 12 DN 250</t>
  </si>
  <si>
    <t>-1206468006</t>
  </si>
  <si>
    <t>28617268</t>
  </si>
  <si>
    <t>trubka kanalizační PP korugovaná DN 250x6000 mm SN 12</t>
  </si>
  <si>
    <t>-496247379</t>
  </si>
  <si>
    <t>1845*1,015 'Přepočtené koeficientem množství</t>
  </si>
  <si>
    <t>871395301</t>
  </si>
  <si>
    <t>Montáž kanalizačního potrubí z plastů z polyetylenu PE 100 svařovaných elektrotvarovkou v otevřeném výkopu ve sklonu do 20 % SDR 17/PN 10 D 400 x 23,7 mm</t>
  </si>
  <si>
    <t>-1550439913</t>
  </si>
  <si>
    <t>286134370</t>
  </si>
  <si>
    <t>potrubí kanalizační tlakové PE100 SDR 17 tyče 12m se signalizační vrstvou 400x23,7mm</t>
  </si>
  <si>
    <t>-626486856</t>
  </si>
  <si>
    <t>Poznámka k položce:_x000d_
= dvouvrstvé potrubí</t>
  </si>
  <si>
    <t>34,5*1,015 'Přepočtené koeficientem množství</t>
  </si>
  <si>
    <t>877360420</t>
  </si>
  <si>
    <t>Montáž tvarovek na kanalizačním plastovém potrubí z polypropylenu PP korugovaného nebo žebrovaného odboček DN 250</t>
  </si>
  <si>
    <t>1311903237</t>
  </si>
  <si>
    <t xml:space="preserve">Poznámka k souboru cen:_x000d_
1. V cenách montáže tvarovek nejsou započteny náklady na dodání tvarovek. Tyto náklady se oceňují ve specifikaci._x000d_
2. V cenách montáže tvarovek jsou započteny náklady na dodání těsnicích kroužků, pokud tyto nejsou součástí dodávky tvarovek._x000d_
</t>
  </si>
  <si>
    <t>24+0+1+5+5 "odbočky pro kan.přípojky - stoky A, A1, A2,A3 a A4</t>
  </si>
  <si>
    <t>12+1+7+4 "odbočky pro kan.přípojky - stoky B, B1, B2 a B3</t>
  </si>
  <si>
    <t>0+7 "odbočky pro kan.přípojky - stoky V a L</t>
  </si>
  <si>
    <t>28615466R</t>
  </si>
  <si>
    <t xml:space="preserve">odbočka  UR-2 DIN 45° 250/150 mm</t>
  </si>
  <si>
    <t>1346136503</t>
  </si>
  <si>
    <t>892000012R</t>
  </si>
  <si>
    <t>Zaměření trasy potrubí</t>
  </si>
  <si>
    <t>-1361320555</t>
  </si>
  <si>
    <t>8,0 "výtlak D 75 mm z PSOV č.2, stoka L</t>
  </si>
  <si>
    <t>768112160</t>
  </si>
  <si>
    <t>892381111</t>
  </si>
  <si>
    <t>Tlakové zkoušky vodou na potrubí DN 250, 300 nebo 350</t>
  </si>
  <si>
    <t>-1788263846</t>
  </si>
  <si>
    <t>894211121</t>
  </si>
  <si>
    <t>Šachty kanalizační z prostého betonu výšky vstupu do 1,50 m kruhové s obložením dna betonem tř. C 25/30, na potrubí DN 250 nebo 300</t>
  </si>
  <si>
    <t>947566177</t>
  </si>
  <si>
    <t xml:space="preserve">Poznámka k souboru cen:_x000d_
1. Příplatek k ceně šachet kruhových, čtvercových a obdélníkových za každých dalších i započatých 0,60 m výšky vstupu se oceňuje cenou 894 11-8001 této části katalogu._x000d_
2. V cenách jsou započteny i náklady na montáž a dodávku stupadel._x000d_
3. V cenách nejsou započteny náklady na:_x000d_
a) podkladní desku z betonu prostého; toto se oceňuje cenou 452 3.-.1.. Podkladní deska z betonu prostého, části A 01 tohoto katalogu,_x000d_
b) osazení litinových poklopů; tyto se oceňují cenami souboru cen 899 10- . 1 Osazení poklopů litinových a ocelových včetně rámů části A 01 tohoto katalogu,_x000d_
c) podkladní prstence; tyto se oceňují cenami souboru cen 452 38- . 1 Podkladní a vyrovnávací konstrukce z betonu části A 01 tohoto katalogu._x000d_
4. Pro výpočet přesunu hmot se celková hmotnost položky sníží o hmotnost betonu, pokud je beton dodáván přímo na místo zabudování nebo do prostoru technologické manipulace._x000d_
</t>
  </si>
  <si>
    <t>2 "šachty 61 + 62, stoka V</t>
  </si>
  <si>
    <t>894411311</t>
  </si>
  <si>
    <t>Osazení železobetonových dílců pro šachty skruží rovných</t>
  </si>
  <si>
    <t>-1388376250</t>
  </si>
  <si>
    <t xml:space="preserve">Poznámka k souboru cen:_x000d_
1. V cenách nejsou započteny náklady na dodání železobetonových dílců; dodání těchto dílců se oceňuje ve specifikaci._x000d_
</t>
  </si>
  <si>
    <t>59224050</t>
  </si>
  <si>
    <t>skruž pro kanalizační šachty se zabudovanými stupadly 100 x 25 x 12 cm</t>
  </si>
  <si>
    <t>1916258276</t>
  </si>
  <si>
    <t>59224051</t>
  </si>
  <si>
    <t>skruž pro kanalizační šachty se zabudovanými stupadly 100 x 50 x 12 cm</t>
  </si>
  <si>
    <t>305928941</t>
  </si>
  <si>
    <t>59224052</t>
  </si>
  <si>
    <t>skruž pro kanalizační šachty se zabudovanými stupadly 100 x 100 x 12 cm</t>
  </si>
  <si>
    <t>-1638453576</t>
  </si>
  <si>
    <t>894412411</t>
  </si>
  <si>
    <t>Osazení železobetonových dílců pro šachty skruží přechodových</t>
  </si>
  <si>
    <t>-1590316160</t>
  </si>
  <si>
    <t>59224168</t>
  </si>
  <si>
    <t>skruž betonová přechodová 62,5/100x60x12 cm, stupadla poplastovaná kapsová</t>
  </si>
  <si>
    <t>-394951777</t>
  </si>
  <si>
    <t>894414111</t>
  </si>
  <si>
    <t>Osazení železobetonových dílců pro šachty skruží základových (dno)</t>
  </si>
  <si>
    <t>1199346616</t>
  </si>
  <si>
    <t>59224337</t>
  </si>
  <si>
    <t>dno betonové šachty kanalizační přímé 100x60x40 cm</t>
  </si>
  <si>
    <t>1709776055</t>
  </si>
  <si>
    <t>592243480</t>
  </si>
  <si>
    <t>těsnění elastomerové pro spojení šachetních dílů DN 1000</t>
  </si>
  <si>
    <t>-1832241290</t>
  </si>
  <si>
    <t>894414211</t>
  </si>
  <si>
    <t>Osazení železobetonových dílců pro šachty desek zákrytových</t>
  </si>
  <si>
    <t>1978838873</t>
  </si>
  <si>
    <t>592243150</t>
  </si>
  <si>
    <t>deska betonová zákrytová pro kruhové šachty 100/62,5 x 16,5 cm</t>
  </si>
  <si>
    <t>-15208582</t>
  </si>
  <si>
    <t>-1538832054</t>
  </si>
  <si>
    <t>-826340786</t>
  </si>
  <si>
    <t>55243460R</t>
  </si>
  <si>
    <t>kruhový vstupní litinový poklop DN 600 mm s plovoucím rámem pro zat. D400</t>
  </si>
  <si>
    <t>1210546414</t>
  </si>
  <si>
    <t>Poznámka k položce:_x000d_
- poklopy na šachty umístěné v komunikacích s živičným povrchem</t>
  </si>
  <si>
    <t>899911105</t>
  </si>
  <si>
    <t>Kluzné objímky (pojízdná sedla) pro zasunutí potrubí do chráničky výšky 25 mm vnějšího průměru potrubí do 328 mm</t>
  </si>
  <si>
    <t>1810844231</t>
  </si>
  <si>
    <t>4*8 "stoka A</t>
  </si>
  <si>
    <t>4*9 "stoka B</t>
  </si>
  <si>
    <t>4*6 "stoka B1</t>
  </si>
  <si>
    <t>4*7 "stoka B3</t>
  </si>
  <si>
    <t>899913163</t>
  </si>
  <si>
    <t>Koncové uzavírací manžety chrániček DN potrubí x DN chráničky DN 250 x 400</t>
  </si>
  <si>
    <t>-410283869</t>
  </si>
  <si>
    <t>2 "stoka A</t>
  </si>
  <si>
    <t>2 "stoka B</t>
  </si>
  <si>
    <t>2 "stoka B1</t>
  </si>
  <si>
    <t>2 "stoka B3</t>
  </si>
  <si>
    <t>501805255</t>
  </si>
  <si>
    <t>1472655204</t>
  </si>
  <si>
    <t>(2*3,0)+493 "stoka A</t>
  </si>
  <si>
    <t>(2*3,0)+361 "stoka B</t>
  </si>
  <si>
    <t>(2*3,0)+117 "stoka V</t>
  </si>
  <si>
    <t xml:space="preserve">Mezisoučet  - řezání krytů v asf. komunikaci III.tř.</t>
  </si>
  <si>
    <t>2*(1,7+26) "stoka A1</t>
  </si>
  <si>
    <t xml:space="preserve">Mezisoučet - řezání krytů v místních asf. komunikaci </t>
  </si>
  <si>
    <t>2*(1,2+493) "stoka A</t>
  </si>
  <si>
    <t>2*(1,2+361) "stoka B</t>
  </si>
  <si>
    <t>2*(1,2+117) "stoka V</t>
  </si>
  <si>
    <t>2*(1,2+26) "stoka A1</t>
  </si>
  <si>
    <t>Mezisoučet - řezání živ. podkladů místní komunikace</t>
  </si>
  <si>
    <t>979054451</t>
  </si>
  <si>
    <t>Očištění vybouraných prvků komunikací od spojovacího materiálu s odklizením a uložením očištěných hmot a spojovacího materiálu na skládku na vzdálenost do 10 m zámkových dlaždic s vyplněním spár kamenivem</t>
  </si>
  <si>
    <t>1097384243</t>
  </si>
  <si>
    <t xml:space="preserve">Poznámka k souboru cen:_x000d_
1. Ceny 05-4441 a 05-4442 jsou určeny jen pro očištění vybouraných dlaždic, desek nebo tvarovek uložených do lože ze sypkého materiálu bez pojiva._x000d_
2. Přemístění vybouraných obrubníků, krajníků, desek nebo dílců na vzdálenost přes 10 m se oceňuje cenami souboru cen 997 22-1 Vodorovná doprava vybouraných hmot._x000d_
</t>
  </si>
  <si>
    <t>979094441</t>
  </si>
  <si>
    <t>Očištění vybouraných prvků komunikací od spojovacího materiálu s odklizením a uložením očištěných hmot a spojovacího materiálu na skládku na vzdálenost do 10 m silničních dílců s původním vyplněním spár kamenivem těženým</t>
  </si>
  <si>
    <t>1523168958</t>
  </si>
  <si>
    <t>1477945870</t>
  </si>
  <si>
    <t>-2146122698</t>
  </si>
  <si>
    <t>Poznámka k položce:_x000d_
- na skládku nebudou přemisťovány panely a zámk.dlažba</t>
  </si>
  <si>
    <t>9*(1932,748-(31,45+79,857)) "příplatek za 9 km</t>
  </si>
  <si>
    <t>-1605511727</t>
  </si>
  <si>
    <t>696,410 "odstraňovaná podkl.vrstva komunikací</t>
  </si>
  <si>
    <t>-369828818</t>
  </si>
  <si>
    <t>477,950+9,385+411,264 "odstraňovaná krycí a podkl.vrstva komunikací</t>
  </si>
  <si>
    <t>997221855</t>
  </si>
  <si>
    <t>1433988996</t>
  </si>
  <si>
    <t>226,432 "odstraňovaná podkl.vrstva komunikací</t>
  </si>
  <si>
    <t>1441828157</t>
  </si>
  <si>
    <t>IO-03 - Opravy komunikací a zpevněné plochy u ČS</t>
  </si>
  <si>
    <t>Soupis:</t>
  </si>
  <si>
    <t>01 - Opravy komunikací</t>
  </si>
  <si>
    <t xml:space="preserve">    5 - Komunikace pozemní</t>
  </si>
  <si>
    <t>181102302</t>
  </si>
  <si>
    <t>Úprava pláně na stavbách dálnic strojně v zářezech mimo skalních se zhutněním</t>
  </si>
  <si>
    <t>377643602</t>
  </si>
  <si>
    <t xml:space="preserve">Poznámka k souboru cen:_x000d_
1. Ceny se zhutněním jsou určeny pro všechny míry zhutnění._x000d_
2. Ceny 10-2301, 10-2302, 20-2301 a 20-2305 jsou určeny pro urovnání nově zřizovaných ploch vodorovných nebo ve sklonu do 1:5 pod zpevnění ploch jakéhokoliv druhu, pod humusování, drnování a dále předepíše-li projekt urovnání pláně z jiného důvodu._x000d_
3. Cena 10-2303 je určena pro vyplnění sypaninou prohlubní zářezů v horninách třídy II a III._x000d_
4. Ceny neplatí pro zhutnění podloží pod násypy; toto zhutnění se oceňuje cenou 215 90-1101 Zhutnění podloží pod násypy._x000d_
5. Ceny neplatí pro urovnání lavic (berem) šířky do 3 m přerušujících svahy, pro urovnání dna příkopů pro jakoukoliv jejich šířku; toto urovnání se oceňuje cenami souboru cen 182 . 0-11 Svahování trvalých svahů do projektovaných profilů A 01 tohoto katalogu._x000d_
6. Urovnání ploch ve sklonu přes 1:5 (svahování) se oceňuje cenou 182 20-1101 Svahování trvalých svahů do projektovaných profilů, části A 01 tohoto katalogu._x000d_
7. Vyplnění prohlubní v horninách třídy II a III betonem nebo stabilizací se oceňuje cenami části A 01 Zřízení konstrukcí katalogu 822-1 Komunikace pozemní a letiště._x000d_
</t>
  </si>
  <si>
    <t>723,5+626,2+374,3+92,6 "celkové množství v asf. komunikacích III.tř.</t>
  </si>
  <si>
    <t>29,7 "celkové množství v místních asf. komunikacích</t>
  </si>
  <si>
    <t>4,7+98+98+99,9+42,1+191,6 "celkové množství ve štěrk.komunikacích</t>
  </si>
  <si>
    <t>148,7 "celkové množství v zámkové dlažbě</t>
  </si>
  <si>
    <t xml:space="preserve">74,0 "celkové množství v panelové komunikaci </t>
  </si>
  <si>
    <t>Komunikace pozemní</t>
  </si>
  <si>
    <t>564751111</t>
  </si>
  <si>
    <t>Podklad nebo kryt z kameniva hrubého drceného vel. 32-63 mm s rozprostřením a zhutněním, po zhutnění tl. 150 mm</t>
  </si>
  <si>
    <t>-1894007706</t>
  </si>
  <si>
    <t>Poznámka k položce:_x000d_
- jako krycí vrstva</t>
  </si>
  <si>
    <t>11,4+120,4+99,9 "stoky A2, A3 a A4</t>
  </si>
  <si>
    <t>105,6+53,4+198,5+191,6 "stoky B, B1, B2 a B3</t>
  </si>
  <si>
    <t xml:space="preserve">Součet  - celkové množství v místních komunikacích zpevněných kamenivem</t>
  </si>
  <si>
    <t>564861111</t>
  </si>
  <si>
    <t>Podklad ze štěrkodrti ŠD s rozprostřením a zhutněním, po zhutnění tl. 200 mm</t>
  </si>
  <si>
    <t>-678848321</t>
  </si>
  <si>
    <t>Poznámka k položce:_x000d_
- jako podklad bude použita ŠD fr. 0/63 mm</t>
  </si>
  <si>
    <t xml:space="preserve">Mezisoučet  - celkové množství v místních komunikacích zpevněných kamenivem</t>
  </si>
  <si>
    <t>723,5 "stoka A</t>
  </si>
  <si>
    <t>626,2 "stoka B</t>
  </si>
  <si>
    <t>374,3 "výtlak V1</t>
  </si>
  <si>
    <t>92,6 "stoka V</t>
  </si>
  <si>
    <t>Mezisoučet - celkové množství v komunikacích III.tř</t>
  </si>
  <si>
    <t>564871111</t>
  </si>
  <si>
    <t>Podklad ze štěrkodrti ŠD s rozprostřením a zhutněním, po zhutnění tl. 250 mm</t>
  </si>
  <si>
    <t>-53206875</t>
  </si>
  <si>
    <t xml:space="preserve">Mezisoučet  - celkové množství v místních komunikacích panelových</t>
  </si>
  <si>
    <t>564871116</t>
  </si>
  <si>
    <t>Podklad ze štěrkodrti ŠD s rozprostřením a zhutněním, po zhutnění tl. 300 mm</t>
  </si>
  <si>
    <t>-295029348</t>
  </si>
  <si>
    <t xml:space="preserve">Mezisoučet  - celkové množství v místních asf. komunikacích</t>
  </si>
  <si>
    <t xml:space="preserve">Součet </t>
  </si>
  <si>
    <t>564871121R</t>
  </si>
  <si>
    <t>Podklad ze štěrkodrti ŠD s rozprostřením a zhutněním, po zhutnění tl. 350 mm</t>
  </si>
  <si>
    <t>-1899245717</t>
  </si>
  <si>
    <t>270,7 "stoka L</t>
  </si>
  <si>
    <t>Mezisoučet - celkové množství v místních komunikacích, zámková dlažba</t>
  </si>
  <si>
    <t>565155111</t>
  </si>
  <si>
    <t>Asfaltový beton vrstva podkladní ACP 16 (obalované kamenivo střednězrnné - OKS) s rozprostřením a zhutněním v pruhu šířky do 3 m, po zhutnění tl. 70 mm</t>
  </si>
  <si>
    <t>-2021335500</t>
  </si>
  <si>
    <t xml:space="preserve">Poznámka k souboru cen:_x000d_
1. ČSN EN 13108-1 připouští pro ACP 16 pouze tl. 50 až 80 mm._x000d_
</t>
  </si>
  <si>
    <t>1078,6 "stoka A</t>
  </si>
  <si>
    <t>913,0 "stoka B</t>
  </si>
  <si>
    <t>570,8 "výtlak V1</t>
  </si>
  <si>
    <t>151,2 "stoka V</t>
  </si>
  <si>
    <t>Mezisoučet - celkové množství v asf.komunikacích III.tř</t>
  </si>
  <si>
    <t xml:space="preserve">Součet  </t>
  </si>
  <si>
    <t>565175113</t>
  </si>
  <si>
    <t>Asfaltový beton vrstva podkladní ACP 16 (obalované kamenivo střednězrnné - OKS) s rozprostřením a zhutněním v pruhu šířky do 3 m, po zhutnění tl. 120 mm</t>
  </si>
  <si>
    <t>-231840469</t>
  </si>
  <si>
    <t>29,7 "stoky A1</t>
  </si>
  <si>
    <t xml:space="preserve">Mezisoučet  - celkové množství v asf.  místní komunikaci</t>
  </si>
  <si>
    <t>567122112</t>
  </si>
  <si>
    <t>Podklad ze směsi stmelené cementem SC bez dilatačních spár, s rozprostřením a zhutněním SC C 8/10 (KSC I), po zhutnění tl. 130 mm</t>
  </si>
  <si>
    <t>1370031162</t>
  </si>
  <si>
    <t xml:space="preserve">Poznámka k souboru cen:_x000d_
1. V cenách jsou započteny i náklady na ošetření povrchu podkladu vodou._x000d_
2. V cenách 567 1.-4 jsou započteny i náklady postřik proti odpařování vody._x000d_
3. V cenách nejsou započteny náklady na:_x000d_
a) příp. postřik, který se oceňuje cenou 919 74-8111 Postřik popř. zdrsnění povrchu cementobetonového krytu nebo podkladu ochrannou emulzí,_x000d_
b) zřízení dilatačních spár a jejich vyplnění; tyto práce se oceňují cenami souborů cen 919 11-1 Řezání dilatačních spár, 919 12-. Těsnění dilatačních spár a 919 13 Vyztužení dilatačních spár._x000d_
</t>
  </si>
  <si>
    <t>569851111</t>
  </si>
  <si>
    <t>Zpevnění krajnic nebo komunikací pro pěší s rozprostřením a zhutněním, po zhutnění štěrkodrtí tl. 150 mm</t>
  </si>
  <si>
    <t>1827441137</t>
  </si>
  <si>
    <t xml:space="preserve">Poznámka k souboru cen:_x000d_
1. V cenách 51-11 až 55-11 jsou započteny i náklady na prohození zeminy._x000d_
2. V cenách 51-11 až 55-11 nejsou započteny náklady na:_x000d_
a) opatření zeminy a její přemístění k místu zabudování, které se oceňují podle čl. 3111 Všeobecných podmínek části A 01 tohoto katalogu,_x000d_
b) odklizení odpadu po prohození zeminy, které se oceňuje cenami části A 01 katalogu 800-1 Zemní práce._x000d_
</t>
  </si>
  <si>
    <t>0,4*245 "stoka A</t>
  </si>
  <si>
    <t>0,4*165 "stoka B</t>
  </si>
  <si>
    <t>0,4*415 "výtlak V1</t>
  </si>
  <si>
    <t>571906111</t>
  </si>
  <si>
    <t>Posyp podkladu nebo krytu s rozprostřením a zhutněním kamenivem drceným nebo těženým, v množství přes 25 do 30 kg/m2</t>
  </si>
  <si>
    <t>344571161</t>
  </si>
  <si>
    <t>573111112</t>
  </si>
  <si>
    <t>Postřik infiltrační PI z asfaltu silničního s posypem kamenivem, v množství 1,00 kg/m2</t>
  </si>
  <si>
    <t>1139943040</t>
  </si>
  <si>
    <t>573211111</t>
  </si>
  <si>
    <t>Postřik spojovací PS bez posypu kamenivem z asfaltu silničního, v množství 0,60 kg/m2</t>
  </si>
  <si>
    <t>-1993489498</t>
  </si>
  <si>
    <t>1722,7 "stoka A</t>
  </si>
  <si>
    <t>1082,7 "stoka B</t>
  </si>
  <si>
    <t>351,3 "stoka V</t>
  </si>
  <si>
    <t>Mezisoučet - celkové množství v asf.komunikacích III.tř, pod obrusnou živ.vrstvu</t>
  </si>
  <si>
    <t>29,7+56,3 "stoka A1</t>
  </si>
  <si>
    <t>Mezisoučet - celkové množství v místních asf. komunikacích, pod obrusnou a ložní živ.vrstvu</t>
  </si>
  <si>
    <t>577134111</t>
  </si>
  <si>
    <t>Asfaltový beton vrstva obrusná ACO 11 (ABS) s rozprostřením a se zhutněním z nemodifikovaného asfaltu v pruhu šířky do 3 m tř. I, po zhutnění tl. 40 mm</t>
  </si>
  <si>
    <t>-2019119758</t>
  </si>
  <si>
    <t xml:space="preserve">Poznámka k souboru cen:_x000d_
1. ČSN EN 13108-1 připouští pro ACO 11 pouze tl. 35 až 50 mm._x000d_
</t>
  </si>
  <si>
    <t>56,3 "stoka A1</t>
  </si>
  <si>
    <t>Mezisoučet - celkové množství v místních asf. komunikacích</t>
  </si>
  <si>
    <t>577134131</t>
  </si>
  <si>
    <t>Asfaltový beton vrstva obrusná ACO 11 (ABS) s rozprostřením a se zhutněním z modifikovaného asfaltu v pruhu šířky do 3 m, po zhutnění tl. 40 mm</t>
  </si>
  <si>
    <t>-862160843</t>
  </si>
  <si>
    <t>577166111</t>
  </si>
  <si>
    <t>Asfaltový beton vrstva ložní ACL 22 (ABVH) s rozprostřením a zhutněním z nemodifikovaného asfaltu v pruhu šířky do 3 m, po zhutnění tl. 70 mm</t>
  </si>
  <si>
    <t>-371887989</t>
  </si>
  <si>
    <t xml:space="preserve">Poznámka k souboru cen:_x000d_
1. ČSN EN 13108-1 připouští pro ACL 22 pouze tl. 60 až 90 mm._x000d_
</t>
  </si>
  <si>
    <t xml:space="preserve">Mezisoučet  - celkové množství v asf. místní komunikaci</t>
  </si>
  <si>
    <t>584121111</t>
  </si>
  <si>
    <t>Osazení silničních dílců ze železového betonu s podkladem z kameniva těženého do tl. 40 mm jakéhokoliv druhu a velikosti, na plochu jednotlivě přes 50 do 200 m2</t>
  </si>
  <si>
    <t>1466419507</t>
  </si>
  <si>
    <t xml:space="preserve">Poznámka k souboru cen:_x000d_
1. V ceně nejsou započteny náklady na:_x000d_
a) dodání dílců, které se oceňuje ve specifikaci,_x000d_
b) výplň spár, které se oceňují cenami souboru cen 599 . 4-11 Vyplnění spár mezi silničními dílci jakékoliv tloušťky._x000d_
2. Počet měrných jednotek se určuje v m2 půdorysné plochy krytu z dílců včetně spár._x000d_
</t>
  </si>
  <si>
    <t>Poznámka k položce:_x000d_
- budou zpětně použity odtraňované panely</t>
  </si>
  <si>
    <t>596212212</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</si>
  <si>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100 do 300 m2</t>
  </si>
  <si>
    <t>-1472668480</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</si>
  <si>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50 mm se oceňuje cenami souboru cen 451 ..-9 Příplatek za každých dalších 10 mm tloušťky podkladu nebo lože._x000d_
</t>
  </si>
  <si>
    <t>599441111</t>
  </si>
  <si>
    <t>Vyplnění spár mezi silničními dílci jakékoliv tloušťky kamenivem těženým</t>
  </si>
  <si>
    <t>-180381103</t>
  </si>
  <si>
    <t xml:space="preserve">Poznámka k souboru cen:_x000d_
1. Ceny lze použít i pro vyplnění spár podkladu z betonu prostého, který se oceňuje cenami souboru cen 567 1 . - . . Podklad z prostého betonu._x000d_
2. V ceně 14-1111 jsou započteny i náklady na vyčištění spár._x000d_
</t>
  </si>
  <si>
    <t>248,0 "stoka A2</t>
  </si>
  <si>
    <t>919010-R</t>
  </si>
  <si>
    <t>Zalití spár flexibilní zálivkou</t>
  </si>
  <si>
    <t>179974773</t>
  </si>
  <si>
    <t>919726224</t>
  </si>
  <si>
    <t>Geotextilie tkaná pro vyztužení, separaci nebo filtraci z polyesteru, podélná/příčná pevnost v tahu 150/150 kN/m</t>
  </si>
  <si>
    <t>-2139892814</t>
  </si>
  <si>
    <t xml:space="preserve">Poznámka k souboru cen:_x000d_
1. V cenách jsou započteny i náklady na položení a dodání geotextilie včetně přesahů._x000d_
</t>
  </si>
  <si>
    <t>998225111</t>
  </si>
  <si>
    <t>Přesun hmot pro komunikace s krytem z kameniva, monolitickým betonovým nebo živičným dopravní vzdálenost do 200 m jakékoliv délky objektu</t>
  </si>
  <si>
    <t>123603142</t>
  </si>
  <si>
    <t xml:space="preserve">Poznámka k souboru cen:_x000d_
1. Ceny lze použít i pro plochy letišť s krytem monolitickým betonovým nebo živičným._x000d_
</t>
  </si>
  <si>
    <t>02 - Zpevněné plochy u ČS</t>
  </si>
  <si>
    <t xml:space="preserve">    9 - Ostatní konstrukce a práce, bourání</t>
  </si>
  <si>
    <t>122102201</t>
  </si>
  <si>
    <t>Odkopávky a prokopávky nezapažené pro silnice s přemístěním výkopku v příčných profilech na vzdálenost do 15 m nebo s naložením na dopravní prostředek v horninách tř. 1 a 2 do 100 m3</t>
  </si>
  <si>
    <t>-654577219</t>
  </si>
  <si>
    <t xml:space="preserve">Poznámka k souboru cen:_x000d_
1. Ceny jsou určeny pro vykopávky:_x000d_
a) příkopů pro silnice a to i tehdy, jsou-li vykopávky příkopů prováděny samostatně,_x000d_
b) v zemnících na suchu, jestliže tyto zemníky přímo souvisejí s odkopávkami nebo prokopávkami pro spodní stavbu silnic. Vykopávky v ostatních zemnících se oceňují podle kapitoly. 3*2 Zemníky Všeobecných podmínek tohoto katalogu._x000d_
c) při zahlubování silnic pro mimoúrovňové křížení a pro vykopávky pod mosty provedenými v předepsaném předstihu. Část vykopávky mezi svislými rovinami proloženými vnějšími hranami mostu se oceňují:_x000d_
- při objemu do 1 000 m3 cenami pro množství do 100 m3_x000d_
- při objemu přes 1 000 m3 cenami pro množství přes 100 do 1 000 m3._x000d_
d) pro sejmutí podorničí s přihlédnutím k ustanovení čl. 3112 Všeobecných podmínek katalogu._x000d_
2. Ceny nelze použít pro odkopávky a prokopávky v zapažených prostorách; tyto zemní práce se oceňují podle čl. 3116 Všeobecných podmínek tohoto katalogu._x000d_
3. V cenách jsou započteny i náklady na vodorovné přemístění výkopku v příčných profilech na přilehlých svazích a příkopech. Vzdálenosti příčného přemístění se nezahrnují do střední vzdálenosti vodorovného přemístění výkopku._x000d_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katalogu._x000d_
5. Přemístění výkopku v příčných profilech na vzdálenost přes 15 m se oceňuje cenami souboru cen 162 .0-1 . Vodorovné přemístění výkopku části A 01 Společné zemní práce tohoto katalogu_x000d_
</t>
  </si>
  <si>
    <t>(40,0*0,29)+(50,0*0,44) " plocha kolem PSOV č.1 +asf.příjezdovou komunikaci</t>
  </si>
  <si>
    <t>-332305358</t>
  </si>
  <si>
    <t>33,600 "100% (součet hloubených odkopávek do 2,5 m)</t>
  </si>
  <si>
    <t>-1763703990</t>
  </si>
  <si>
    <t>18,4+8,4 "přebytečný výkopek</t>
  </si>
  <si>
    <t>1568145470</t>
  </si>
  <si>
    <t>468098889</t>
  </si>
  <si>
    <t>1,8*26,8</t>
  </si>
  <si>
    <t>2052517609</t>
  </si>
  <si>
    <t>33,600 "celkový objem hloubených odkopávek</t>
  </si>
  <si>
    <t>-26,8 "přebytečný výkopek</t>
  </si>
  <si>
    <t>1770497619</t>
  </si>
  <si>
    <t>28,80+41,70</t>
  </si>
  <si>
    <t>927170091</t>
  </si>
  <si>
    <t>90,0-(41,7+28,8)</t>
  </si>
  <si>
    <t>1129949691</t>
  </si>
  <si>
    <t>005724100</t>
  </si>
  <si>
    <t>-1746164582</t>
  </si>
  <si>
    <t>19,5*0,015 'Přepočtené koeficientem množství</t>
  </si>
  <si>
    <t>564761111</t>
  </si>
  <si>
    <t>Podklad nebo kryt z kameniva hrubého drceného vel. 32-63 mm s rozprostřením a zhutněním, po zhutnění tl. 200 mm</t>
  </si>
  <si>
    <t>-244799556</t>
  </si>
  <si>
    <t>28,80 "plocha kolem PSOV č.1</t>
  </si>
  <si>
    <t>-1261477409</t>
  </si>
  <si>
    <t>41,70 "příjezdová komunikace k PSOV č.1</t>
  </si>
  <si>
    <t>16430132</t>
  </si>
  <si>
    <t>149582423</t>
  </si>
  <si>
    <t>1794061689</t>
  </si>
  <si>
    <t>531692455</t>
  </si>
  <si>
    <t>407193775</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</si>
  <si>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</si>
  <si>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</si>
  <si>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-1885784477</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</si>
  <si>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</si>
  <si>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59245015</t>
  </si>
  <si>
    <t>dlažba zámková profilová základní 200x165x60mm přírodní</t>
  </si>
  <si>
    <t>1399490153</t>
  </si>
  <si>
    <t>28,8*1,03 'Přepočtené koeficientem množství</t>
  </si>
  <si>
    <t>Ostatní konstrukce a práce, bourání</t>
  </si>
  <si>
    <t>912291111R</t>
  </si>
  <si>
    <t>Osazení směrového kůlu z plastických hmot</t>
  </si>
  <si>
    <t>-1232306074</t>
  </si>
  <si>
    <t>56288950R</t>
  </si>
  <si>
    <t xml:space="preserve">sloupek silniční s retroreflexní fólií směrový  1200 mm</t>
  </si>
  <si>
    <t>-1919339475</t>
  </si>
  <si>
    <t>916131213</t>
  </si>
  <si>
    <t>Osazení silničního obrubníku betonového se zřízením lože, s vyplněním a zatřením spár cementovou maltou stojatého s boční opěrou z betonu prostého, do lože z betonu prostého</t>
  </si>
  <si>
    <t>1445203735</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</si>
  <si>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</si>
  <si>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59217031</t>
  </si>
  <si>
    <t>obrubník betonový silniční 1000x150x250mm</t>
  </si>
  <si>
    <t>-527678915</t>
  </si>
  <si>
    <t>59217026</t>
  </si>
  <si>
    <t>obrubník betonový silniční 500x150x250mm</t>
  </si>
  <si>
    <t>67399815</t>
  </si>
  <si>
    <t>916331112</t>
  </si>
  <si>
    <t>Osazení zahradního obrubníku betonového s ložem tl. od 50 do 100 mm z betonu prostého tř. C 12/15 s boční opěrou z betonu prostého tř. C 12/15</t>
  </si>
  <si>
    <t>1218926855</t>
  </si>
  <si>
    <t xml:space="preserve">Poznámka k souboru cen:_x000d_
1. V cenách jsou započteny i náklady na zalití a zatření spár cementovou maltou._x000d_
2. V cenách nejsou započteny náklady na dodání obrubníků; tyto se oceňují ve specifikaci._x000d_
3. Část lože přesahující tloušťku 100 mm lze ocenit cenou 916 99-1121 Lože pod obrubníky, krajníky nebo obruby z dlažebních kostek, katalogu 822-1._x000d_
</t>
  </si>
  <si>
    <t>59217001</t>
  </si>
  <si>
    <t>obrubník betonový zahradní 1000x50x250mm</t>
  </si>
  <si>
    <t>-63345233</t>
  </si>
  <si>
    <t>-165110692</t>
  </si>
  <si>
    <t>877400686</t>
  </si>
  <si>
    <t>1812412968</t>
  </si>
  <si>
    <t>-1497052417</t>
  </si>
  <si>
    <t>IO-04 - Kabelové rozvody NN</t>
  </si>
  <si>
    <t>P. Šafránek</t>
  </si>
  <si>
    <t>21-M - Elektromontáže</t>
  </si>
  <si>
    <t xml:space="preserve">    21.01 - Dodávky</t>
  </si>
  <si>
    <t xml:space="preserve">    21.02 - Elektromontáže</t>
  </si>
  <si>
    <t xml:space="preserve">    21.03 - Zemní práce</t>
  </si>
  <si>
    <t>21-M</t>
  </si>
  <si>
    <t>Elektromontáže</t>
  </si>
  <si>
    <t>21.01</t>
  </si>
  <si>
    <t>Dodávky</t>
  </si>
  <si>
    <t>21.01.001</t>
  </si>
  <si>
    <t>Elektroměrový rozvaděč dvoutarifní s pilířem pro ČEZ, hlavní jistič před elektroměrem 25A/3f, přímé měření, IP44, 1785×484×242mm (v.×š.×hl.)</t>
  </si>
  <si>
    <t>ks</t>
  </si>
  <si>
    <t>21.01.002</t>
  </si>
  <si>
    <t>Elektroměrový rozvaděč dvoutarifní s pilířem pro ČEZ, hlavní jistič před elektroměrem 20A/3f, přímé měření, IP44, 1785×484×242mm (v.×š.×hl.)</t>
  </si>
  <si>
    <t>21.02</t>
  </si>
  <si>
    <t>21.02.001</t>
  </si>
  <si>
    <t>PN000 32A gG Pojistková nožová vložka</t>
  </si>
  <si>
    <t>21.02.002</t>
  </si>
  <si>
    <t>PN000 40A gG Pojistková nožová vložka</t>
  </si>
  <si>
    <t>21.02.003</t>
  </si>
  <si>
    <t>Kabel silový, izolace PVC, CYKY-J 3×1.5 mm2, pevně</t>
  </si>
  <si>
    <t>21.02.004</t>
  </si>
  <si>
    <t>Kabel silový, izolace PVC, CYKY-J 4×10 , pevně</t>
  </si>
  <si>
    <t>21.02.005</t>
  </si>
  <si>
    <t>Ukončení vodičů v rozvaděčích do 2,5 mm2</t>
  </si>
  <si>
    <t>21.02.006</t>
  </si>
  <si>
    <t>Ukončení vodičů v rozvaděčích do 16 mm2</t>
  </si>
  <si>
    <t>21.02.007</t>
  </si>
  <si>
    <t>Podružný materiál</t>
  </si>
  <si>
    <t>kpl</t>
  </si>
  <si>
    <t>21.02.008</t>
  </si>
  <si>
    <t>HZS- Spolupráce s dodavatelem při vyhledání připojovacího místa</t>
  </si>
  <si>
    <t>512</t>
  </si>
  <si>
    <t>21.02.009</t>
  </si>
  <si>
    <t>HZS- Spolupráce s dodavatelem při napojení na stávající zařízení</t>
  </si>
  <si>
    <t>21.02.010</t>
  </si>
  <si>
    <t>HZS - Příprava ke kompletační zkoušce</t>
  </si>
  <si>
    <t>21.02.011</t>
  </si>
  <si>
    <t>HZS - Zaučení obsluhy</t>
  </si>
  <si>
    <t>21.02.012</t>
  </si>
  <si>
    <t>Provedení revizních zkoušek dle ČSN 331500 - Revizní technik</t>
  </si>
  <si>
    <t>21.03</t>
  </si>
  <si>
    <t>21.03.001</t>
  </si>
  <si>
    <t>Vytýčení trasy, venkovní vedení nn v přehledném terénu</t>
  </si>
  <si>
    <t>km</t>
  </si>
  <si>
    <t>21.03.002</t>
  </si>
  <si>
    <t>Sejmutí drnu, nářez drnu, naložení a odvoz</t>
  </si>
  <si>
    <t>21.03.003</t>
  </si>
  <si>
    <t>Hloubení kabelové rýhy zemina třídy 3, šíře 350mm, hloubka 800mm</t>
  </si>
  <si>
    <t>21.03.004</t>
  </si>
  <si>
    <t>Zřízení kabelového lože z prosáté zeminy, bez zakrytí, šíře do 65cm, tloušťka 5cm</t>
  </si>
  <si>
    <t>21.03.005</t>
  </si>
  <si>
    <t>Fólie výstražná z PVC do šířky 20cm</t>
  </si>
  <si>
    <t>21.03.006</t>
  </si>
  <si>
    <t>Kabelový prostup z PVC trubky světlost do 10,5 cm</t>
  </si>
  <si>
    <t>21.03.007</t>
  </si>
  <si>
    <t>Zához kabelové rýhy zemina třídy 3, šíře 350mm, hloubka 800mm</t>
  </si>
  <si>
    <t>21.03.008</t>
  </si>
  <si>
    <t>Úprava povrchu, položení drnu</t>
  </si>
  <si>
    <t>21.03.009</t>
  </si>
  <si>
    <t>Provizorní úprava terénu v zemině třídy 3</t>
  </si>
  <si>
    <t>21.03.010</t>
  </si>
  <si>
    <t>Průraz cihlovým zdivem o tloušťce 60cm</t>
  </si>
  <si>
    <t>IO-05 - Přečerpávací stanice - stavební část</t>
  </si>
  <si>
    <t>01 - Nadzemní část PSOV č.1</t>
  </si>
  <si>
    <t>V. Lédl</t>
  </si>
  <si>
    <t xml:space="preserve">    6 - Úpravy povrchů, podlahy a osazování výplní</t>
  </si>
  <si>
    <t xml:space="preserve">    711 - Izolace proti vodě, vlhkosti a plynům</t>
  </si>
  <si>
    <t xml:space="preserve">    713 - Izolace tepelné</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</si>
  <si>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</si>
  <si>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</si>
  <si>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</si>
  <si>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</si>
  <si>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</si>
  <si>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771 - Podlahy z dlaždic</t>
  </si>
  <si>
    <t xml:space="preserve">    783 - Dokončovací práce - nátěry</t>
  </si>
  <si>
    <t xml:space="preserve">    784 - Dokončovací práce - malby a tapety</t>
  </si>
  <si>
    <t xml:space="preserve">    21-M - Elektromontáže</t>
  </si>
  <si>
    <t xml:space="preserve">      21.04 - Hromosvod - elektromontáže</t>
  </si>
  <si>
    <t>131203102</t>
  </si>
  <si>
    <t>Hloubení zapažených i nezapažených jam ručním nebo pneumatickým nářadím s urovnáním dna do předepsaného profilu a spádu v horninách tř. 3 nesoudržných</t>
  </si>
  <si>
    <t>-118856467</t>
  </si>
  <si>
    <t xml:space="preserve">Poznámka k souboru cen:_x000d_
1. V cenách jsou započteny i náklady na přehození výkopku na přilehlém terénu na vzdálenost do 3 m od okraje jámy nebo naložení na dopravní prostředek._x000d_
2. V cenách 10-3101 až 40-3102 jsou započteny i náklady na svislý přesun horniny po házečkách do 2 metrů._x000d_
</t>
  </si>
  <si>
    <t>3,2*3,55*0,5 "stavební jáma"</t>
  </si>
  <si>
    <t>132212101</t>
  </si>
  <si>
    <t>Hloubení zapažených i nezapažených rýh šířky do 600 mm ručním nebo pneumatickým nářadím s urovnáním dna do předepsaného profilu a spádu v horninách tř. 3 soudržných</t>
  </si>
  <si>
    <t>-1862179865</t>
  </si>
  <si>
    <t xml:space="preserve">Poznámka k souboru cen:_x000d_
1. V cenách jsou započteny i náklady na přehození výkopku na přilehlém terénu na vzdálenost do 3 m od podélné osy rýhy nebo naložení výkopku na dopravní prostředek._x000d_
2. V cenách 12-2101 až 41-2102 jsou započteny i náklady na i svislý přesun horniny po házečkách do 2 metrů._x000d_
</t>
  </si>
  <si>
    <t>9,2*0,4*0,35 "obvodový pas"</t>
  </si>
  <si>
    <t>1,3*0,35*0,35 "vnitřní pas"</t>
  </si>
  <si>
    <t>4,7*0,4*0,35 "základ schodiště"</t>
  </si>
  <si>
    <t>-9098994</t>
  </si>
  <si>
    <t>-1,4*1,4*0,7 "plocha pod 1.01"</t>
  </si>
  <si>
    <t>-1,4*1,5*0,4 "plocha pod 2.02"</t>
  </si>
  <si>
    <t>-0,8*1,8*0,25 "plocha pod schodištěm"</t>
  </si>
  <si>
    <t>-1,1*1,15*0,25 "plocha před schodištěm"</t>
  </si>
  <si>
    <t>167101101</t>
  </si>
  <si>
    <t>Nakládání, skládání a překládání neulehlého výkopku nebo sypaniny nakládání, množství do 100 m3, z hornin tř. 1 až 4</t>
  </si>
  <si>
    <t>-486051892</t>
  </si>
  <si>
    <t>1729514738</t>
  </si>
  <si>
    <t>4,897*2 "přepočet tuny"</t>
  </si>
  <si>
    <t>537267650</t>
  </si>
  <si>
    <t>1,4*1,4*0,7 "plocha pod 1.01"</t>
  </si>
  <si>
    <t>1,4*1,5*0,4 "plocha pod 2.02"</t>
  </si>
  <si>
    <t>0,8*1,8*0,25 "plocha pod schodištěm"</t>
  </si>
  <si>
    <t>1,1*1,15*0,25 "plocha před schodištěm"</t>
  </si>
  <si>
    <t>213311142</t>
  </si>
  <si>
    <t>Polštáře zhutněné pod základy ze štěrkopísku netříděného</t>
  </si>
  <si>
    <t>-898289843</t>
  </si>
  <si>
    <t xml:space="preserve">Poznámka k souboru cen:_x000d_
1. Ceny jsou určeny pro jakoukoliv míru zhutnění._x000d_
2. V cenách jsou započteny i náklady na urovnání povrchu polštáře._x000d_
</t>
  </si>
  <si>
    <t>1,4*1,4*0,15 "podklad pod 1.01"</t>
  </si>
  <si>
    <t>273321311</t>
  </si>
  <si>
    <t>Základy z betonu železového (bez výztuže) desky z betonu bez zvláštních nároků na prostředí tř. C 16/20</t>
  </si>
  <si>
    <t>117828096</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</si>
  <si>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4. V cenách z betonu pro konstrukce bílých van 27. 32-3 nejsou započteny náklady na těsnění dilatačních a pracovních spar, tyto se oceňují cenami souborů cen 953 33 části A08 tohoto katalogu._x000d_
</t>
  </si>
  <si>
    <t>4,75*0,1 "plocha x výška"</t>
  </si>
  <si>
    <t>273351121</t>
  </si>
  <si>
    <t>Bednění základů desek zřízení</t>
  </si>
  <si>
    <t>1898350383</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</si>
  <si>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</si>
  <si>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14*0,2 "obvod základové desky x výška"</t>
  </si>
  <si>
    <t>273351122</t>
  </si>
  <si>
    <t>Bednění základů desek odstranění</t>
  </si>
  <si>
    <t>-1680631871</t>
  </si>
  <si>
    <t>273362021</t>
  </si>
  <si>
    <t>Výztuž základů desek ze svařovaných sítí z drátů typu KARI</t>
  </si>
  <si>
    <t>479332334</t>
  </si>
  <si>
    <t xml:space="preserve">Poznámka k souboru cen:_x000d_
1. Ceny platí pro desky rovné, s náběhy, hřibové nebo upnuté do žeber včetně výztuže těchto žeber._x000d_
</t>
  </si>
  <si>
    <t>0,0182 "hmotnost 1 ks KARI sítě"</t>
  </si>
  <si>
    <t>274313611</t>
  </si>
  <si>
    <t>Základy z betonu prostého pasy betonu kamenem neprokládaného tř. C 16/20</t>
  </si>
  <si>
    <t>2061558841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</si>
  <si>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</si>
  <si>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274351121</t>
  </si>
  <si>
    <t>Bednění základů pasů rovné zřízení</t>
  </si>
  <si>
    <t>-535106576</t>
  </si>
  <si>
    <t>2*4,6*0,2 "základ schodiště"</t>
  </si>
  <si>
    <t>274351122</t>
  </si>
  <si>
    <t>Bednění základů pasů rovné odstranění</t>
  </si>
  <si>
    <t>624268189</t>
  </si>
  <si>
    <t>279113134</t>
  </si>
  <si>
    <t>Základové zdi z tvárnic ztraceného bednění včetně výplně z betonu bez zvláštních nároků na vliv prostředí třídy C 16/20, tloušťky zdiva přes 250 do 300 mm</t>
  </si>
  <si>
    <t>-1362160169</t>
  </si>
  <si>
    <t xml:space="preserve">Poznámka k souboru cen:_x000d_
1. V cenách jsou započteny i náklady na dodání a uložení betonu._x000d_
2. V cenách nejsou započteny náklady na dodání a uložení betonářské výztuže; tyto se oceňují cenami souboru cen 279 36- . . Výztuž základových zdí nosných._x000d_
3. Množství jednotek se určuje v m2 plochy zdiva._x000d_
</t>
  </si>
  <si>
    <t>9*1 "obvodový pas"</t>
  </si>
  <si>
    <t>1,4*1 "vnitřní pas"</t>
  </si>
  <si>
    <t>4,7*0,5 "základ schodiště"</t>
  </si>
  <si>
    <t>279361821</t>
  </si>
  <si>
    <t>Výztuž základových zdí nosných svislých nebo odkloněných od svislice, rovinných nebo oblých, deskových nebo žebrových, včetně výztuže jejich žeber z betonářské oceli 10 505 (R) nebo BSt 500</t>
  </si>
  <si>
    <t>-584378846</t>
  </si>
  <si>
    <t>4*0,6165*(3,5+3,5+2+2+1,1+2,5)*0,001*1,2 "předpokládaná hmotnost vyztužení základové zdi"</t>
  </si>
  <si>
    <t>311235131</t>
  </si>
  <si>
    <t>Zdivo jednovrstvé z cihel děrovaných broušených na celoplošnou tenkovrstvou maltu, pevnost cihel do P10, tl. zdiva 240 mm</t>
  </si>
  <si>
    <t>1410148061</t>
  </si>
  <si>
    <t xml:space="preserve">Poznámka k souboru cen:_x000d_
1. Množství jednotek se určuje v m2 plochy konstrukce._x000d_
2. Do plochy zdiva se započítává plocha vyzdívky nosných ocelových koster svislých i šikmých. Tato plocha se započítává plně bez odpočtu plochy ocelových koster nosníků._x000d_
3. Od plochy zdiva se odečítá:_x000d_
a) plocha otvorů jednotlivě větší než 0,25 m2,_x000d_
b) plocha otvorů okenních, dveřních a jiných (vnějších i vnitřních) stanovená z rozměrů kótovaných ve výkresech. Při zalomeném ostění oken a balkónových dveří se šířka zmenšuje o 100 mm._x000d_
c) plocha překladů, obetonovaných hlav ocelových nosníků, věnců a jiných konstrukcí betonových a železobetonových._x000d_
4. V cenách jsou započteny i náklady na doplňkové cihly._x000d_
5. V cenách nejsou započteny náklady na:_x000d_
a) výplň kapes obvodového zdiva (např kolem oken); tyto se ocení příslušnými cenami SC 311 23-891. Výplň kapes zdiva z děrovaných cihel polystyrénem._x000d_
b) zásyp dutin první vrstvy zdiva; tyto se ocení příslušnými cenami SC 311 23-892..Zásyp dutin zdiva z děrovaných cihel._x000d_
</t>
  </si>
  <si>
    <t>9*2,25-1*2,25 "obvodová stěna"</t>
  </si>
  <si>
    <t>1,5*2,25 "vnitřní stěna"</t>
  </si>
  <si>
    <t>2*0,7*1,5 "štíty"</t>
  </si>
  <si>
    <t>317168012</t>
  </si>
  <si>
    <t>Překlady keramické ploché osazené do maltového lože, výšky překladu 71 mm šířky 115 mm, délky 1250 mm</t>
  </si>
  <si>
    <t>1741619676</t>
  </si>
  <si>
    <t xml:space="preserve">Poznámka k souboru cen:_x000d_
1. V cenách -80.. až – 82.. (překlady ploché, vysoké a roletové) jsou započteny i náklady na:_x000d_
a) očištění podkladu pod překladem a jeho navlhčení vodou, rozprostření malty pod ložnou plochu, osazení překladu do vodorovné polohy a začištění vytlačené malty,_x000d_
b) dodání příslušného překladu předepsané délky,_x000d_
c) dočasné montážní podepření plochých překladů tak, aby vzdálenost mezi podporou a okrajem otvoru nebo mezi podporami byla maximálně 1 m._x000d_
2. V cenách -83.. (překlady složené roletové) jsou započteny i náklady na:_x000d_
a) očištění podkladů pod překladem a jeho navlhčení vodou, rozprostření malty pod ložnou plochu, osazení překladu do vodorovné polohy a začištění vytlačené malty,_x000d_
b) dodání vnitřního keramobetonového překladu a vnějšího tepelněizolačního dílu příslušné délky, včetně izolace z pěnového polystyrénu (u zdiva tl. 400 mm), případně vysokého překladu (u zdiva tl. 440 mm),_x000d_
c) betonáž mezery mezi překladem a tepelněizolačním dílem z betonu třídy C 16/20; tato betonáž se provádí u překladů dlouhých 2000 mm a více zároveň s betonáží stropní konstrukce a ztužujícího věnce,_x000d_
d) dočasné montážní podepření zespodu v celé světlé délce překladu s dvěma podporami ve třetinách šířky otvoru a dvěma podporami po krajích otvoru - platí pouze pro překlady delší než 2000 mm, včetně._x000d_
3. V cenách -84.. (překlady vysoké spřažené) jsou započteny i náklady na:_x000d_
a) očištění podkladů pod překladem a jeho navlhčení vodou, rozprostření malty pod ložnou plochu, osazení překladu do vodorovné polohy a začištění vytlačené malty,_x000d_
b) dodání keramických překladů příslušné délky,_x000d_
c) uložení a dodávku výztuže_x000d_
d) betonáž mezi překlady z betonu třídy C 20/25_x000d_
e) oboustranné bednění překladu při betonáži_x000d_
f) dočasné montážní podepření zespodu v celé světlé délce překladu_x000d_
4. V cenách -82.. a -83.. (překlady roletové) nejsou započteny náklady na:_x000d_
a) vysoký překlad a svislou izolaci v úrovni stropního věnce u složených roletových překladů; tyto se ocení samostatně,_x000d_
b) dodávku a montáž rolet, případně žaluzií; tyto se ocení samostatně._x000d_
5. V cenách -84.. (překlady vysoké spřažené) nejsou započteny náklady na:_x000d_
a) betonáž a bednění v úrovni stropního věnce; tyto se ocení samostatně,_x000d_
6. Množství jednotek se určuje v kusech překladu podle jeho celkové délky. Minimální délka uložení je stanovena:_x000d_
a) u plochých překladů na 120 mm na každé straně,_x000d_
b) u vysokých a roletových překladů délky do 1750 mm na 125mm, délky 2000 a 2250 mm na 200 mm a u délky 2500 mm a větší na 250 mm na každé straně překladu._x000d_
c) u vysokých spřažených překladů 250 mm na každé straně překladu._x000d_
</t>
  </si>
  <si>
    <t>2 "prostor 1.01"</t>
  </si>
  <si>
    <t>317168015</t>
  </si>
  <si>
    <t>Překlady keramické ploché osazené do maltového lože, výšky překladu 71 mm šířky 115 mm, délky 2000 mm</t>
  </si>
  <si>
    <t>720147645</t>
  </si>
  <si>
    <t>2 "prostor 1.02"</t>
  </si>
  <si>
    <t>411121232</t>
  </si>
  <si>
    <t>Montáž prefabrikovaných železobetonových stropů se zalitím spár, včetně podpěrné konstrukce, na cementovou maltu ze stropních desek, šířky do 600 mm a délky přes 900 do 1800 mm</t>
  </si>
  <si>
    <t>71715987</t>
  </si>
  <si>
    <t xml:space="preserve">Poznámka k souboru cen:_x000d_
1. Montáž stropních panelů šířky do 600 mm a délky do 3300 mm se oceňuje jako montáž stropní desky._x000d_
2. Montáž stropní desky šířky přes 600 mm se ocení jako montáž stropních panelů._x000d_
3. Šířkou se rozumí šířka skladebná._x000d_
4. V cenách nejsou započteny náklady na dodávku hlavních materiálů, tato se ocení ve specifikaci.._x000d_
</t>
  </si>
  <si>
    <t>593412200</t>
  </si>
  <si>
    <t>deska stropní plná PZD 1800x300x90mm</t>
  </si>
  <si>
    <t>400967686</t>
  </si>
  <si>
    <t>417321313</t>
  </si>
  <si>
    <t>Ztužující pásy a věnce z betonu železového (bez výztuže) tř. C 16/20</t>
  </si>
  <si>
    <t>415286475</t>
  </si>
  <si>
    <t>4,75*0,16 "plocha x výška"</t>
  </si>
  <si>
    <t>4,75/2*0,16 "plocha x výška - v rovině panelů"</t>
  </si>
  <si>
    <t>417351115</t>
  </si>
  <si>
    <t>Bednění bočnic ztužujících pásů a věnců včetně vzpěr zřízení</t>
  </si>
  <si>
    <t>-2042621807</t>
  </si>
  <si>
    <t>14*0,6 "obvod objektu x výška"</t>
  </si>
  <si>
    <t>417351116</t>
  </si>
  <si>
    <t>Bednění bočnic ztužujících pásů a věnců včetně vzpěr odstranění</t>
  </si>
  <si>
    <t>1347026291</t>
  </si>
  <si>
    <t>417361821</t>
  </si>
  <si>
    <t>Výztuž ztužujících pásů a věnců z betonářské oceli 10 505 (R) nebo BSt 500</t>
  </si>
  <si>
    <t>-2077633291</t>
  </si>
  <si>
    <t>(2+2+2+3,5+3,5)*4*0,6165*1,5*0,001 "předpokládaná hmotnost výztuže věnec"</t>
  </si>
  <si>
    <t>564261113</t>
  </si>
  <si>
    <t>Podklad nebo podsyp ze štěrkopísku ŠP s rozprostřením, vlhčením a zhutněním, po zhutnění tl. 220 mm</t>
  </si>
  <si>
    <t>716626548</t>
  </si>
  <si>
    <t>2*2,3 "2x prostor 1.02"</t>
  </si>
  <si>
    <t>1*3,5 "plocha u schodiště"</t>
  </si>
  <si>
    <t>1320030594</t>
  </si>
  <si>
    <t>592450380</t>
  </si>
  <si>
    <t>-940620367</t>
  </si>
  <si>
    <t>8,1*1,03 'Přepočtené koeficientem množství</t>
  </si>
  <si>
    <t>Úpravy povrchů, podlahy a osazování výplní</t>
  </si>
  <si>
    <t>611131101</t>
  </si>
  <si>
    <t>Podkladní a spojovací vrstva vnitřních omítaných ploch cementový postřik nanášený ručně celoplošně stropů</t>
  </si>
  <si>
    <t>-1313895037</t>
  </si>
  <si>
    <t>2,4 "plocha 1.01"</t>
  </si>
  <si>
    <t>2,4 "plocha 1.02"</t>
  </si>
  <si>
    <t>611321121</t>
  </si>
  <si>
    <t>Omítka vápenocementová vnitřních ploch nanášená ručně jednovrstvá, tloušťky do 10 mm hladká vodorovných konstrukcí stropů rovných</t>
  </si>
  <si>
    <t>2007564778</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</si>
  <si>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</si>
  <si>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612131101</t>
  </si>
  <si>
    <t>Podkladní a spojovací vrstva vnitřních omítaných ploch cementový postřik nanášený ručně celoplošně stěn</t>
  </si>
  <si>
    <t>898962883</t>
  </si>
  <si>
    <t>6*2,31 "obvod x výška 1.01"</t>
  </si>
  <si>
    <t>612322141</t>
  </si>
  <si>
    <t>Omítka vápenocementová lehčená vnitřních ploch nanášená ručně dvouvrstvá, tloušťky jádrové omítky do 10 mm a tloušťky štuku do 3 mm štuková svislých konstrukcí stěn</t>
  </si>
  <si>
    <t>377793956</t>
  </si>
  <si>
    <t xml:space="preserve">Poznámka k souboru cen:_x000d_
1. Pro ocenění nanášení omítky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</si>
  <si>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621531021</t>
  </si>
  <si>
    <t>Omítka tenkovrstvá silikonová vnějších ploch probarvená, včetně penetrace podkladu zrnitá, tloušťky 2,0 mm podhledů</t>
  </si>
  <si>
    <t>-1861397651</t>
  </si>
  <si>
    <t>12*0,15 "římsa"</t>
  </si>
  <si>
    <t>622131101</t>
  </si>
  <si>
    <t>Podkladní a spojovací vrstva vnějších omítaných ploch cementový postřik nanášený ručně celoplošně stěn</t>
  </si>
  <si>
    <t>-584754836</t>
  </si>
  <si>
    <t>14*3 "vnější plocha fasády"</t>
  </si>
  <si>
    <t>622142001</t>
  </si>
  <si>
    <t>Potažení vnějších ploch pletivem v ploše nebo pruzích, na plném podkladu sklovláknitým vtlačením do tmelu stěn</t>
  </si>
  <si>
    <t>-289009254</t>
  </si>
  <si>
    <t xml:space="preserve">Poznámka k souboru cen:_x000d_
1. V cenách -2001 jsou započteny i náklady na tmel._x000d_
</t>
  </si>
  <si>
    <t>14*2,2 "vnější plocha fasády"</t>
  </si>
  <si>
    <t>14*0,6 "vnější plocha fasády sokl"</t>
  </si>
  <si>
    <t>12*(0,35+0,12) "obvod objektu x výška - zateplovací systém"</t>
  </si>
  <si>
    <t>1,5*0,8 "ochrana TI nad podhledem"</t>
  </si>
  <si>
    <t>622211021</t>
  </si>
  <si>
    <t>Montáž kontaktního zateplení z polystyrenových desek nebo z kombinovaných desek na vnější stěny, tloušťky desek přes 80 do 120 mm</t>
  </si>
  <si>
    <t>140810204</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</si>
  <si>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</si>
  <si>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7*0,35 "pod střechou obvod x výška"</t>
  </si>
  <si>
    <t>2*0,8 "2 x plocha štítu"</t>
  </si>
  <si>
    <t>4*0,26 "plocha u 1.02"</t>
  </si>
  <si>
    <t>283759390</t>
  </si>
  <si>
    <t>deska EPS 70 fasádní λ=0,039 tl 120mm</t>
  </si>
  <si>
    <t>-1942488907</t>
  </si>
  <si>
    <t>Poznámka k položce:_x000d_
lambda=0,039 [W / m K]</t>
  </si>
  <si>
    <t>5,09*1,02 'Přepočtené koeficientem množství</t>
  </si>
  <si>
    <t>622212001</t>
  </si>
  <si>
    <t>Montáž kontaktního zateplení vnějšího ostění, nadpraží nebo parapetu z polystyrenových desek hloubky špalet do 200 mm, tloušťky desek do 40 mm</t>
  </si>
  <si>
    <t>-974171963</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</si>
  <si>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zateplení._x000d_
</t>
  </si>
  <si>
    <t>1 "vstupní dveře"</t>
  </si>
  <si>
    <t>283764390</t>
  </si>
  <si>
    <t>deska z polystyrénu XPS, hrana rovná a strukturovaný povrch tl 40mm</t>
  </si>
  <si>
    <t>-1115447525</t>
  </si>
  <si>
    <t>1*0,2</t>
  </si>
  <si>
    <t>622252002</t>
  </si>
  <si>
    <t>Montáž lišt kontaktního zateplení ostatních stěnových, dilatačních apod. lepených do tmelu</t>
  </si>
  <si>
    <t>-370462925</t>
  </si>
  <si>
    <t xml:space="preserve">Poznámka k souboru cen:_x000d_
1. V cenách jsou započteny náklady na osazení lišt._x000d_
2. V cenách nejsou započteny náklady dodávku lišt; tyto se ocení ve specifikaci. Ztratné lze stanovit ve výši 5%._x000d_
3. Položku -2002 nelze použít v případě montáže lišt kontaktního zateplení ostění nebo nadpraží, kde jsou náklady na osazení rohovníků již započteny._x000d_
</t>
  </si>
  <si>
    <t>12 "lem kontaktního systému"</t>
  </si>
  <si>
    <t>590515100</t>
  </si>
  <si>
    <t>profil okenní s nepřiznanou podomítkovou okapnicí PVC 2,0 m</t>
  </si>
  <si>
    <t>1005814659</t>
  </si>
  <si>
    <t>12*1,05 'Přepočtené koeficientem množství</t>
  </si>
  <si>
    <t>622321121</t>
  </si>
  <si>
    <t>Omítka vápenocementová vnějších ploch nanášená ručně jednovrstvá, tloušťky do 15 mm hladká stěn</t>
  </si>
  <si>
    <t>798348651</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</si>
  <si>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</si>
  <si>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622511111</t>
  </si>
  <si>
    <t>Omítka tenkovrstvá akrylátová vnějších ploch probarvená, včetně penetrace podkladu mozaiková střednězrnná stěn</t>
  </si>
  <si>
    <t>1827486110</t>
  </si>
  <si>
    <t>14*0,6 "obvod x v - sokl objektu"</t>
  </si>
  <si>
    <t>622531021</t>
  </si>
  <si>
    <t>Omítka tenkovrstvá silikonová vnějších ploch probarvená, včetně penetrace podkladu zrnitá, tloušťky 2,0 mm stěn</t>
  </si>
  <si>
    <t>-1594906865</t>
  </si>
  <si>
    <t>631311114</t>
  </si>
  <si>
    <t>Mazanina z betonu prostého bez zvýšených nároků na prostředí tl. přes 50 do 80 mm tř. C 16/20</t>
  </si>
  <si>
    <t>2130404906</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</si>
  <si>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</si>
  <si>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2,4*0,06 "plocha 1.01"</t>
  </si>
  <si>
    <t>631362021</t>
  </si>
  <si>
    <t>Výztuž mazanin ze svařovaných sítí z drátů typu KARI</t>
  </si>
  <si>
    <t>-1566086227</t>
  </si>
  <si>
    <t>632481213</t>
  </si>
  <si>
    <t>Separační vrstva k oddělení podlahových vrstev z polyetylénové fólie</t>
  </si>
  <si>
    <t>216451537</t>
  </si>
  <si>
    <t>637211122</t>
  </si>
  <si>
    <t>Okapový chodník z dlaždic betonových se zalitím spár cementovou maltou do písku, tl. dlaždic 60 mm</t>
  </si>
  <si>
    <t>1392754180</t>
  </si>
  <si>
    <t>4 "okapový chodník</t>
  </si>
  <si>
    <t>644941111</t>
  </si>
  <si>
    <t>Montáž průvětrníků nebo mřížek odvětrávacích velikosti do 150 x 200 mm</t>
  </si>
  <si>
    <t>-1356559096</t>
  </si>
  <si>
    <t xml:space="preserve">Poznámka k souboru cen:_x000d_
1. V cenách nejsou započteny náklady na dodávku průvětrníku nebo mřížky, tyto se oceňují ve specifikaci._x000d_
</t>
  </si>
  <si>
    <t>553414100</t>
  </si>
  <si>
    <t>průvětrník mřížový s klapkami 150x150mm</t>
  </si>
  <si>
    <t>543981225</t>
  </si>
  <si>
    <t>553414270</t>
  </si>
  <si>
    <t>mřížka větrací nerezová se síťovinou 150x150mm</t>
  </si>
  <si>
    <t>624794836</t>
  </si>
  <si>
    <t>671969815</t>
  </si>
  <si>
    <t>obrubník betonový silniční 100 x 15 x 25 cm</t>
  </si>
  <si>
    <t>CS ÚRS 2018 01</t>
  </si>
  <si>
    <t>1981432056</t>
  </si>
  <si>
    <t>916231213</t>
  </si>
  <si>
    <t>Osazení chodníkového obrubníku betonového se zřízením lože, s vyplněním a zatřením spár cementovou maltou stojatého s boční opěrou z betonu prostého, do lože z betonu prostého</t>
  </si>
  <si>
    <t>-513962801</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</si>
  <si>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</si>
  <si>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5,5 "lemování zámkové dlažby"</t>
  </si>
  <si>
    <t>59217017</t>
  </si>
  <si>
    <t>obrubník betonový chodníkový 1000x100x250mm</t>
  </si>
  <si>
    <t>-1867023112</t>
  </si>
  <si>
    <t>941111111</t>
  </si>
  <si>
    <t>Montáž lešení řadového trubkového lehkého pracovního s podlahami s provozním zatížením tř. 3 do 200 kg/m2 šířky tř. W06 od 0,6 do 0,9 m, výšky do 10 m</t>
  </si>
  <si>
    <t>-841524365</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</si>
  <si>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</si>
  <si>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2*(2,5+4)*3 "lešení kolem objektu"</t>
  </si>
  <si>
    <t>941111211</t>
  </si>
  <si>
    <t>Montáž lešení řadového trubkového lehkého pracovního s podlahami s provozním zatížením tř. 3 do 200 kg/m2 Příplatek za první a každý další den použití lešení k ceně -1111</t>
  </si>
  <si>
    <t>920642603</t>
  </si>
  <si>
    <t>941111811</t>
  </si>
  <si>
    <t>Demontáž lešení řadového trubkového lehkého pracovního s podlahami s provozním zatížením tř. 3 do 200 kg/m2 šířky tř. W06 od 0,6 do 0,9 m, výšky do 10 m</t>
  </si>
  <si>
    <t>1425984878</t>
  </si>
  <si>
    <t xml:space="preserve">Poznámka k souboru cen:_x000d_
1. Demontáž lešení řadového trubkového lehkého výšky přes 25 m se oceňuje individuálně._x000d_
</t>
  </si>
  <si>
    <t>949101111</t>
  </si>
  <si>
    <t>Lešení pomocné pracovní pro objekty pozemních staveb pro zatížení do 150 kg/m2, o výšce lešeňové podlahy do 1,9 m</t>
  </si>
  <si>
    <t>-2110801690</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</si>
  <si>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</si>
  <si>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998011001</t>
  </si>
  <si>
    <t>Přesun hmot pro budovy občanské výstavby, bydlení, výrobu a služby s nosnou svislou konstrukcí zděnou z cihel, tvárnic nebo kamene vodorovná dopravní vzdálenost do 100 m pro budovy výšky do 6 m</t>
  </si>
  <si>
    <t>1934531292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</si>
  <si>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</si>
  <si>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711</t>
  </si>
  <si>
    <t>Izolace proti vodě, vlhkosti a plynům</t>
  </si>
  <si>
    <t>711111001</t>
  </si>
  <si>
    <t>Provedení izolace proti zemní vlhkosti natěradly a tmely za studena na ploše vodorovné V nátěrem penetračním</t>
  </si>
  <si>
    <t>-8616168</t>
  </si>
  <si>
    <t xml:space="preserve">Poznámka k souboru cen:_x000d_
1. Izolace plochy jednotlivě do 10 m2 se oceňují skladebně cenou příslušné izolace a cenou 711 19-9095 Příplatek za plochu do 10 m2._x000d_
</t>
  </si>
  <si>
    <t>4,75 "plocha základu"</t>
  </si>
  <si>
    <t>2*3,5 "plocha stropu pro parozábranu"</t>
  </si>
  <si>
    <t>111631500</t>
  </si>
  <si>
    <t>lak penetrační asfaltový</t>
  </si>
  <si>
    <t>-1440041033</t>
  </si>
  <si>
    <t>11,75*0,0003 'Přepočtené koeficientem množství</t>
  </si>
  <si>
    <t>711141559</t>
  </si>
  <si>
    <t>Provedení izolace proti zemní vlhkosti pásy přitavením NAIP na ploše vodorovné V</t>
  </si>
  <si>
    <t>-348942760</t>
  </si>
  <si>
    <t xml:space="preserve">Poznámka k souboru cen:_x000d_
1. Izolace plochy jednotlivě do 10 m2 se oceňují skladebně cenou příslušné izolace a cenou 711 19-9097 Příplatek za plochu do 10 m2._x000d_
</t>
  </si>
  <si>
    <t>62833158</t>
  </si>
  <si>
    <t>pás asfaltový natavitelný oxidovaný tl. 4mm typu G200 S40 s vložkou ze skleněné tkaniny, s jemnozrnným minerálním posypem</t>
  </si>
  <si>
    <t>1666956538</t>
  </si>
  <si>
    <t>11,75*1,15 'Přepočtené koeficientem množství</t>
  </si>
  <si>
    <t>711411052</t>
  </si>
  <si>
    <t>Provedení izolace proti povrchové a podpovrchové tlakové vodě natěradly a tmely za studena na ploše vodorovné V trojnásobným nátěrem tekutou lepenkou</t>
  </si>
  <si>
    <t>822020043</t>
  </si>
  <si>
    <t xml:space="preserve">Poznámka k souboru cen:_x000d_
1. Izolace plochy jednotlivě do 10 m2 se oceňují skladebně cenami příslušných izolací a cenou 711 49-9095 Příplatek za plochu do 10 m2._x000d_
</t>
  </si>
  <si>
    <t>4,5*0,2 "prostor 1.02 - nad dlažbou"</t>
  </si>
  <si>
    <t>24551030</t>
  </si>
  <si>
    <t>stěrka hydroizolační dvousložková cemento-polymerová vlákny vyztužená proti zemní vlhkosti</t>
  </si>
  <si>
    <t>-172042459</t>
  </si>
  <si>
    <t>0,9*2 'Přepočtené koeficientem množství</t>
  </si>
  <si>
    <t>998711101</t>
  </si>
  <si>
    <t>Přesun hmot pro izolace proti vodě, vlhkosti a plynům stanovený z hmotnosti přesunovaného materiálu vodorovná dopravní vzdálenost do 50 m v objektech výšky do 6 m</t>
  </si>
  <si>
    <t>1055427967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</si>
  <si>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</si>
  <si>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713</t>
  </si>
  <si>
    <t>Izolace tepelné</t>
  </si>
  <si>
    <t>713111111</t>
  </si>
  <si>
    <t>Montáž tepelné izolace stropů rohožemi, pásy, dílci, deskami, bloky (izolační materiál ve specifikaci) vrchem bez překrytí lepenkou kladenými volně</t>
  </si>
  <si>
    <t>332193506</t>
  </si>
  <si>
    <t>2*2,1 "izolace stropu nad 1.02"</t>
  </si>
  <si>
    <t>631507970</t>
  </si>
  <si>
    <t>pás tepelně izolační mezi krokve λ=0,036-0,037 tl 160mm</t>
  </si>
  <si>
    <t>-1001639767</t>
  </si>
  <si>
    <t>4,2*1,02 'Přepočtené koeficientem množství</t>
  </si>
  <si>
    <t>713121111</t>
  </si>
  <si>
    <t>Montáž tepelné izolace podlah rohožemi, pásy, deskami, dílci, bloky (izolační materiál ve specifikaci) kladenými volně jednovrstvá</t>
  </si>
  <si>
    <t>-1784601177</t>
  </si>
  <si>
    <t xml:space="preserve">Poznámka k souboru cen:_x000d_
1. Množství tepelné izolace podlah okrajovými pásky k ceně -1211 se určuje v m projektované délky obložení (bez přesahů) na obvodu podlahy._x000d_
</t>
  </si>
  <si>
    <t>283764150</t>
  </si>
  <si>
    <t>deska z polystyrénu XPS, hrana polodrážková a hladký povrch tl 30mm</t>
  </si>
  <si>
    <t>-1281899183</t>
  </si>
  <si>
    <t>2,4*1,02 'Přepočtené koeficientem množství</t>
  </si>
  <si>
    <t>713291122</t>
  </si>
  <si>
    <t>Montáž tepelné izolace chlazených a temperovaných místností - doplňky a konstrukční součásti parotěsné zábrany stropů vrchem asfaltovým pásem</t>
  </si>
  <si>
    <t>-778756312</t>
  </si>
  <si>
    <t>2*3,5 "plocha stropu"</t>
  </si>
  <si>
    <t>62832001</t>
  </si>
  <si>
    <t>pás asfaltový natavitelný oxidovaný tl. 3,5mm typu V60 S35 s vložkou ze skleněné rohože, s jemnozrnným minerálním posypem</t>
  </si>
  <si>
    <t>55464889</t>
  </si>
  <si>
    <t>7*1,15 'Přepočtené koeficientem množství</t>
  </si>
  <si>
    <t>998713101</t>
  </si>
  <si>
    <t>Přesun hmot pro izolace tepelné stanovený z hmotnosti přesunovaného materiálu vodorovná dopravní vzdálenost do 50 m v objektech výšky do 6 m</t>
  </si>
  <si>
    <t>20714277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</si>
  <si>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</si>
  <si>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</si>
  <si>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</si>
  <si>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762332131</t>
  </si>
  <si>
    <t>Montáž vázaných konstrukcí krovů střech pultových, sedlových, valbových, stanových čtvercového nebo obdélníkového půdorysu, z řeziva hraněného průřezové plochy do 120 cm2</t>
  </si>
  <si>
    <t>1691143749</t>
  </si>
  <si>
    <t xml:space="preserve">Poznámka k souboru cen:_x000d_
1. V cenách nejsou započteny náklady na montáž kotevních želez s připojením k dřevěné konstrukci; tyto se ocení příslušnými položkami souboru cen 762 08-5 tohoto katalogu._x000d_
2. V cenách 762 33-5 nejsou započteny náklady na podpory (např. vazníky)._x000d_
</t>
  </si>
  <si>
    <t>4*2,4 "vazné trámy"</t>
  </si>
  <si>
    <t>1*3 "vrcholová vaznice"</t>
  </si>
  <si>
    <t>8*1,2 "krokve"</t>
  </si>
  <si>
    <t>60512125</t>
  </si>
  <si>
    <t>hranol stavební řezivo průřezu do 120cm2 do dl 6m</t>
  </si>
  <si>
    <t>-701026882</t>
  </si>
  <si>
    <t>4*2,4*0,1*0,16 "vazné trámy"</t>
  </si>
  <si>
    <t>1*3*0,12*0,12 "vrcholová vaznice"</t>
  </si>
  <si>
    <t>8*1,2*0,1*0,12 "krokve"</t>
  </si>
  <si>
    <t>Mezisoučet</t>
  </si>
  <si>
    <t>0,312*1,2 "prořez"</t>
  </si>
  <si>
    <t>762341210</t>
  </si>
  <si>
    <t>Bednění a laťování montáž bednění střech rovných a šikmých sklonu do 60° s vyřezáním otvorů z prken hrubých na sraz tl. do 32 mm</t>
  </si>
  <si>
    <t>-463471188</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</si>
  <si>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</si>
  <si>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2,8*3,84 "plocha střechy"</t>
  </si>
  <si>
    <t>605151110</t>
  </si>
  <si>
    <t>řezivo jehličnaté boční prkno 20-30mm</t>
  </si>
  <si>
    <t>-1400783445</t>
  </si>
  <si>
    <t>2,5*3,84*0,032*1,15 "plocha střechy"</t>
  </si>
  <si>
    <t>611911250</t>
  </si>
  <si>
    <t>palubky obkladové smrk profil klasický 15x116 mm jakost A/B</t>
  </si>
  <si>
    <t>-607426647</t>
  </si>
  <si>
    <t>12,6*0,2 "okapní hrana střechy"</t>
  </si>
  <si>
    <t>762395000</t>
  </si>
  <si>
    <t>Spojovací prostředky krovů, bednění a laťování, nadstřešních konstrukcí svory, prkna, hřebíky, pásová ocel, vruty</t>
  </si>
  <si>
    <t>250903033</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</si>
  <si>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</si>
  <si>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0,374+0,396 "součet m3"</t>
  </si>
  <si>
    <t>998762101</t>
  </si>
  <si>
    <t>Přesun hmot pro konstrukce tesařské stanovený z hmotnosti přesunovaného materiálu vodorovná dopravní vzdálenost do 50 m v objektech výšky do 6 m</t>
  </si>
  <si>
    <t>-616983401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</si>
  <si>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</si>
  <si>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763</t>
  </si>
  <si>
    <t>Konstrukce suché výstavby</t>
  </si>
  <si>
    <t>763331111</t>
  </si>
  <si>
    <t>Podhled z cementovláknitých nebo cementových desek dvouvrstvá zavěšená spodní konstrukce z ocelových profilů CD, UD jednoduše opláštěná deskou tl. 12,5 mm TI tl. 60 mm 50 kg/m3</t>
  </si>
  <si>
    <t>-1961268932</t>
  </si>
  <si>
    <t xml:space="preserve">Poznámka k souboru cen:_x000d_
1. V cenách jsou započteny i náklady na tmelení._x000d_
2. Ostatní konstrukce a práce a příplatky u podhledů lze ocenit cenami 763 13-17.. pro podhled ze sádrokartonových desek._x000d_
</t>
  </si>
  <si>
    <t>2,3 "plocha 1.02"</t>
  </si>
  <si>
    <t>998763301</t>
  </si>
  <si>
    <t>Přesun hmot pro konstrukce montované z desek sádrokartonových, sádrovláknitých, cementovláknitých nebo cementových stanovený z hmotnosti přesunovaného materiálu vodorovná dopravní vzdálenost do 50 m v objektech výšky do 6 m</t>
  </si>
  <si>
    <t>817397811</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</si>
  <si>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</si>
  <si>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764</t>
  </si>
  <si>
    <t>Konstrukce klempířské</t>
  </si>
  <si>
    <t>764111641</t>
  </si>
  <si>
    <t>Krytina ze svitků nebo z taškových tabulí z pozinkovaného plechu s povrchovou úpravou s úpravou u okapů, prostupů a výčnělků střechy rovné drážkováním ze svitků do rš 670 mm, sklon střechy do 30°</t>
  </si>
  <si>
    <t>-1104388112</t>
  </si>
  <si>
    <t>764211625</t>
  </si>
  <si>
    <t>Oplechování střešních prvků z pozinkovaného plechu s povrchovou úpravou hřebene větraného s použitím hřebenového plechu s větracím pásem rš 400 mm</t>
  </si>
  <si>
    <t>-1748909243</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</si>
  <si>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</si>
  <si>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3,5 "délka hřebene"</t>
  </si>
  <si>
    <t>764211655</t>
  </si>
  <si>
    <t>Oplechování střešních prvků z pozinkovaného plechu s povrchovou úpravou nároží větraného, včetně větracího pásu rš 400 mm</t>
  </si>
  <si>
    <t>1069297072</t>
  </si>
  <si>
    <t>2*2,9 "délka nároží"</t>
  </si>
  <si>
    <t>764212662</t>
  </si>
  <si>
    <t>Oplechování střešních prvků z pozinkovaného plechu s povrchovou úpravou okapu okapovým plechem střechy rovné rš 200 mm</t>
  </si>
  <si>
    <t>1777707911</t>
  </si>
  <si>
    <t>2*3,5 "podkladní plech okapu"</t>
  </si>
  <si>
    <t>764_002R</t>
  </si>
  <si>
    <t>Montáž a dodávka provětrávacího pásu u okapu</t>
  </si>
  <si>
    <t>-788827798</t>
  </si>
  <si>
    <t>2*3,7 "okap"</t>
  </si>
  <si>
    <t>998764101</t>
  </si>
  <si>
    <t>Přesun hmot pro konstrukce klempířské stanovený z hmotnosti přesunovaného materiálu vodorovná dopravní vzdálenost do 50 m v objektech výšky do 6 m</t>
  </si>
  <si>
    <t>-1600198074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</si>
  <si>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</si>
  <si>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765</t>
  </si>
  <si>
    <t>Krytina skládaná</t>
  </si>
  <si>
    <t>765191001</t>
  </si>
  <si>
    <t>Montáž pojistné hydroizolační fólie kladené ve sklonu do 20° lepením (vodotěsné podstřeší) na bednění nebo tepelnou izolaci</t>
  </si>
  <si>
    <t>258061756</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</si>
  <si>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</si>
  <si>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553501910</t>
  </si>
  <si>
    <t>fólie kontaktní difuzně propustná pro doplňkovou hydroizolační vrstvu, jednovrstvá mikrovláknitá s funkční vrstvou tl 220μm</t>
  </si>
  <si>
    <t>321393637</t>
  </si>
  <si>
    <t>10,752*1,1 'Přepočtené koeficientem množství</t>
  </si>
  <si>
    <t>766</t>
  </si>
  <si>
    <t>Konstrukce truhlářské</t>
  </si>
  <si>
    <t>766_001R</t>
  </si>
  <si>
    <t>Montáž a dodávka dveřního křídla včetně zárubně otvíravého 1křídlového 1000 x 2800 mm, zámek FAB, U=1,4 W/m2K</t>
  </si>
  <si>
    <t>963748102</t>
  </si>
  <si>
    <t>767_001R</t>
  </si>
  <si>
    <t>Montáž a dodávka jednokřídlových mřížovaných pozinkovaných dveří z jeklů a tyčové výplně do otvoru 1500 x 2050 mm s úhelníkovou zárubní</t>
  </si>
  <si>
    <t xml:space="preserve">ks </t>
  </si>
  <si>
    <t>1472572610</t>
  </si>
  <si>
    <t>767_002R</t>
  </si>
  <si>
    <t>Montáž a dodávka kompletní pozinkované konstrukce vnějšího schodiště s pororošty, včetně nosných profilů schodnic a zábradlí</t>
  </si>
  <si>
    <t>-1372392258</t>
  </si>
  <si>
    <t>771</t>
  </si>
  <si>
    <t>Podlahy z dlaždic</t>
  </si>
  <si>
    <t>771151021</t>
  </si>
  <si>
    <t>Příprava podkladu před provedením dlažby samonivelační stěrka min.pevnosti 30 MPa, tloušťky do 3 mm</t>
  </si>
  <si>
    <t>1050349573</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</si>
  <si>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</si>
  <si>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771474114</t>
  </si>
  <si>
    <t>Montáž soklů z dlaždic keramických lepených flexibilním lepidlem rovných, výšky přes 120 do 150 mm</t>
  </si>
  <si>
    <t>-1518109522</t>
  </si>
  <si>
    <t>5,2 "obvod 1.01"</t>
  </si>
  <si>
    <t>771574114</t>
  </si>
  <si>
    <t>Montáž podlah z dlaždic keramických lepených flexibilním lepidlem maloformátových hladkých přes 19 do 22 ks/m2</t>
  </si>
  <si>
    <t>1396004905</t>
  </si>
  <si>
    <t xml:space="preserve">Poznámka k souboru cen:_x000d_
1. Položky jsou učeny pro všechy druhy povrchových úprav._x000d_
</t>
  </si>
  <si>
    <t>597614080</t>
  </si>
  <si>
    <t>dlažba keramická hutná hladká do interiéru přes 45 do 50 ks/m2</t>
  </si>
  <si>
    <t>2068427865</t>
  </si>
  <si>
    <t>5,2*0,15*1,1 "obvod x výška 1.01 - sokl"</t>
  </si>
  <si>
    <t>3,258*1,1 'Přepočtené koeficientem množství</t>
  </si>
  <si>
    <t>771591111</t>
  </si>
  <si>
    <t>Příprava podkladu před provedením dlažby nátěr penetrační na podlahu</t>
  </si>
  <si>
    <t>910055175</t>
  </si>
  <si>
    <t>2*2,4 "2 x plocha 1.01"</t>
  </si>
  <si>
    <t>771591115</t>
  </si>
  <si>
    <t>Podlahy - dokončovací práce spárování silikonem</t>
  </si>
  <si>
    <t>530447280</t>
  </si>
  <si>
    <t xml:space="preserve">Poznámka k souboru cen:_x000d_
1. Množství měrných jednotek u ceny -1185 se stanoví podle počtu řezaných dlaždic, nezávisle na jejich velikosti._x000d_
2. Položku -1185 lze použít při nuceném použítí jiného nástroje než řezačky._x000d_
</t>
  </si>
  <si>
    <t>998771101</t>
  </si>
  <si>
    <t>Přesun hmot pro podlahy z dlaždic stanovený z hmotnosti přesunovaného materiálu vodorovná dopravní vzdálenost do 50 m v objektech výšky do 6 m</t>
  </si>
  <si>
    <t>-1051303243</t>
  </si>
  <si>
    <t>783</t>
  </si>
  <si>
    <t>Dokončovací práce - nátěry</t>
  </si>
  <si>
    <t>783213121</t>
  </si>
  <si>
    <t>Napouštěcí nátěr tesařských konstrukcí zabudovaných do konstrukce proti dřevokazným houbám, hmyzu a plísním dvojnásobný syntetický</t>
  </si>
  <si>
    <t>1494392649</t>
  </si>
  <si>
    <t xml:space="preserve">Poznámka k souboru cen:_x000d_
1. Položky souboru cen jsou určeny pro preventivní nátěr tesařských konstrukcí (např. krovu)._x000d_
2. Položky jednonásobného nátěru jsou určeny pro ochranu dřeva v interiéru pod lazurovací nebo krycí nátěry._x000d_
3. Položky dvojnásobného nátěru jsou určeny pro ochranu dřeva jako samostatného impregnačního nátěru tesařské konstrukce v interéru nebo pro ochranu dřeva pod lazurovací nebo krycí nátěry v exteriéru._x000d_
</t>
  </si>
  <si>
    <t>4*2,32*0,16*0,1 "vazné trámy"</t>
  </si>
  <si>
    <t>8*1,2*0,12*0,12 "krokve"</t>
  </si>
  <si>
    <t>2*2,8*3,84 "plocha střechy"</t>
  </si>
  <si>
    <t>783218111</t>
  </si>
  <si>
    <t>Lazurovací nátěr tesařských konstrukcí dvojnásobný syntetický</t>
  </si>
  <si>
    <t>1810789876</t>
  </si>
  <si>
    <t>784</t>
  </si>
  <si>
    <t>Dokončovací práce - malby a tapety</t>
  </si>
  <si>
    <t>784211001</t>
  </si>
  <si>
    <t>Malby z malířských směsí otěruvzdorných za mokra jednonásobné, bílé za mokra otěruvzdorné výborně v místnostech výšky do 3,80 m</t>
  </si>
  <si>
    <t>799244</t>
  </si>
  <si>
    <t>5,2*2,31 "plocha 1.01"</t>
  </si>
  <si>
    <t>21.04</t>
  </si>
  <si>
    <t>Hromosvod - elektromontáže</t>
  </si>
  <si>
    <t>21.04.001</t>
  </si>
  <si>
    <t>Hlavní ochranná přípojnice MEB</t>
  </si>
  <si>
    <t>-559777955</t>
  </si>
  <si>
    <t>21.04.002</t>
  </si>
  <si>
    <t>Ocelový drát pozinkovaný FeZn30×4 (0,95 kg/m), pevně, uzemnění</t>
  </si>
  <si>
    <t>-155358062</t>
  </si>
  <si>
    <t>21.04.003</t>
  </si>
  <si>
    <t>Ocelový drát pozinkovaný s izolací FeZn/PVC-D10/13 (0,695kg/m), pevně</t>
  </si>
  <si>
    <t>-397005727</t>
  </si>
  <si>
    <t>21.04.004</t>
  </si>
  <si>
    <t>Ocelový drát pozinkovaný FeZn-D8 (0,4kg/m) na pomocné jímače, pevně</t>
  </si>
  <si>
    <t>-258601038</t>
  </si>
  <si>
    <t>21.04.005</t>
  </si>
  <si>
    <t>Hliníkový drát AlMgSi-D8 (0,135kg/m), pevně, jímací vedení</t>
  </si>
  <si>
    <t>-866986001</t>
  </si>
  <si>
    <t>21.04.006</t>
  </si>
  <si>
    <t>podpěra vedení na ploché střechy, jímací vedení</t>
  </si>
  <si>
    <t>-2044073069</t>
  </si>
  <si>
    <t>21.04.007</t>
  </si>
  <si>
    <t>Ochrana před dotykovým napětím DEHN conductor CUI délky 3500mm</t>
  </si>
  <si>
    <t>1283877120</t>
  </si>
  <si>
    <t>21.04.008</t>
  </si>
  <si>
    <t>příchytky vedení CUI pro montáž přímo na stěnu</t>
  </si>
  <si>
    <t>-201174718</t>
  </si>
  <si>
    <t>113</t>
  </si>
  <si>
    <t>21.04.009</t>
  </si>
  <si>
    <t>Zkušební svorka UNI nerez</t>
  </si>
  <si>
    <t>-952654824</t>
  </si>
  <si>
    <t>114</t>
  </si>
  <si>
    <t>21.04.010</t>
  </si>
  <si>
    <t>číselný štítek bez čísla</t>
  </si>
  <si>
    <t>-1623957272</t>
  </si>
  <si>
    <t>115</t>
  </si>
  <si>
    <t>21.04.011</t>
  </si>
  <si>
    <t>Svorka SS spojovací</t>
  </si>
  <si>
    <t>1841266227</t>
  </si>
  <si>
    <t>116</t>
  </si>
  <si>
    <t>21.04.012</t>
  </si>
  <si>
    <t>Svorka SOa okapová</t>
  </si>
  <si>
    <t>-771195554</t>
  </si>
  <si>
    <t>117</t>
  </si>
  <si>
    <t>21.04.013</t>
  </si>
  <si>
    <t>Svorka SP připojovací</t>
  </si>
  <si>
    <t>-457519639</t>
  </si>
  <si>
    <t>118</t>
  </si>
  <si>
    <t>21.04.014</t>
  </si>
  <si>
    <t>Svorka SR2a pro pásek 30x4mm</t>
  </si>
  <si>
    <t>1655010560</t>
  </si>
  <si>
    <t>119</t>
  </si>
  <si>
    <t>21.04.015</t>
  </si>
  <si>
    <t>Svorka SR3b spoj pásek-drát</t>
  </si>
  <si>
    <t>1828228628</t>
  </si>
  <si>
    <t>120</t>
  </si>
  <si>
    <t>21.04.016</t>
  </si>
  <si>
    <t>podružný materiál</t>
  </si>
  <si>
    <t>1330008013</t>
  </si>
  <si>
    <t>121</t>
  </si>
  <si>
    <t>21.04.017</t>
  </si>
  <si>
    <t>Montážní práce - tvarování mont.dílu</t>
  </si>
  <si>
    <t>-416450660</t>
  </si>
  <si>
    <t>122</t>
  </si>
  <si>
    <t>21.04.018</t>
  </si>
  <si>
    <t>Provedení revizních zkoušek dle ČSN 331500 - revizni technik</t>
  </si>
  <si>
    <t>900087283</t>
  </si>
  <si>
    <t>02 - Podzemní část PSOV č.1 a PSOV č.2</t>
  </si>
  <si>
    <t>1520457648</t>
  </si>
  <si>
    <t>9*24</t>
  </si>
  <si>
    <t>-1816767352</t>
  </si>
  <si>
    <t>11520120R</t>
  </si>
  <si>
    <t>Zřízení čerpací studny pro snižování hladiny podzemní vody, trubka DN 400 (délka cca 1m), obsyp štěrkopískem</t>
  </si>
  <si>
    <t>-1156245595</t>
  </si>
  <si>
    <t>131101201</t>
  </si>
  <si>
    <t>Hloubení zapažených jam a zářezů s urovnáním dna do předepsaného profilu a spádu v horninách tř. 1 a 2 do 100 m3</t>
  </si>
  <si>
    <t>1643986773</t>
  </si>
  <si>
    <t>0,80*((3,5*3,5*4,45)+(3*3*4,15)) "PSOV č. 1 a 2 - hloubení jam do hl.v. 6,0 m</t>
  </si>
  <si>
    <t>2103767177</t>
  </si>
  <si>
    <t>0,20*((3,5*3,5*4,45)+(3*3*4,15)) "PSOV č. 1 a 2 - hloubení jam do hl.v. 6,0 m</t>
  </si>
  <si>
    <t>-2012263126</t>
  </si>
  <si>
    <t>0,5*18,373</t>
  </si>
  <si>
    <t>132101201</t>
  </si>
  <si>
    <t>Hloubení zapažených i nezapažených rýh šířky přes 600 do 2 000 mm s urovnáním dna do předepsaného profilu a spádu v horninách tř. 1 a 2 do 100 m3</t>
  </si>
  <si>
    <t>-157839434</t>
  </si>
  <si>
    <t>0,80*(6,5*1*1,3) "potrubí bezp.přepadu, PSOV č. 1 - hloubení rýh do hl.v. 2,5 m</t>
  </si>
  <si>
    <t>132201201</t>
  </si>
  <si>
    <t>Hloubení zapažených i nezapažených rýh šířky přes 600 do 2 000 mm s urovnáním dna do předepsaného profilu a spádu v hornině tř. 3 do 100 m3</t>
  </si>
  <si>
    <t>1142045116</t>
  </si>
  <si>
    <t>0,20*(6,5*1*1,3) "potrubí bezp.přepadu, PSOV č. 1 - hloubení rýh do hl.v. 2,5 m</t>
  </si>
  <si>
    <t>1502535871</t>
  </si>
  <si>
    <t>0,50*1,690</t>
  </si>
  <si>
    <t>-1487273091</t>
  </si>
  <si>
    <t>(2*6,5*1,3) "potrubí bezp.přepadu, PSOV č.1</t>
  </si>
  <si>
    <t>-141440750</t>
  </si>
  <si>
    <t>-2038245404</t>
  </si>
  <si>
    <t>4*3,0*4,15 "pažení jámy pro PSOV č.2</t>
  </si>
  <si>
    <t>-927947022</t>
  </si>
  <si>
    <t>1828205374</t>
  </si>
  <si>
    <t>37,350 "rozepření pažení jámy pro PSOV č.2</t>
  </si>
  <si>
    <t>-1271508615</t>
  </si>
  <si>
    <t>153111113</t>
  </si>
  <si>
    <t>Úprava ocelových štětovnic pro štětové stěny řezání z terénu, štětovnic na skládce otvorů</t>
  </si>
  <si>
    <t>-1696039703</t>
  </si>
  <si>
    <t xml:space="preserve">Poznámka k souboru cen:_x000d_
1. V cenách nejsou započteny náklady na:_x000d_
a) dodání štětovnic trvale zabudovaných; tyto náklady se oceňují ve specifikaci,_x000d_
b) opotřebení štětovnic dočasně zabudovaných; tyto náklady se oceňují ve specifikaci jako 0,5 násobek pořizovací ceny materiálu,_x000d_
c) zřízení stěn z ocelových štětovnic_x000d_
- beraněných; tyto náklady se oceňují cenami souboru cen 153 11-2 Stěny beraněné z ocelových štětovnic,_x000d_
- nasazených; tyto náklady se oceňují cenami souboru cen 153 11-4 Zřízení štětových stěn z ocelových štětovnic, válcovaných tyčí nebo kolejnic nasazených._x000d_
</t>
  </si>
  <si>
    <t>(14,4/0,4) "štětovnice pro jámu PSOV č.1</t>
  </si>
  <si>
    <t>153112111</t>
  </si>
  <si>
    <t>Zřízení beraněných stěn z ocelových štětovnic z terénu nastražení štětovnic ve standardních podmínkách, délky do 10 m</t>
  </si>
  <si>
    <t>-1331087184</t>
  </si>
  <si>
    <t xml:space="preserve">Poznámka k souboru cen:_x000d_
1. V cenách -2111 a -2112 jsou započteny i náklady na případné zdvojování štětovnic._x000d_
2. V cenách nejsou započteny náklady na:_x000d_
a) dodání nebo opotřebení štětovnic._x000d_
- dodání štětovnic trvale zabudovaných se oceňuje ve specifikaci._x000d_
- opotřebení štětovnic dočasně zabudovaných se oceňuje ve specifikaci jako 0,5 násobek pořizovací ceny materiálu._x000d_
b) úpravu štětovnic pro manipulaci, řezání nebo sváření, tyto úpravy se oceňují cenami 153 11-1. . . Úprava ocelových štětovnic_x000d_
</t>
  </si>
  <si>
    <t>(4*3,6*7) "štětovnice pro jámu PSOV č.1</t>
  </si>
  <si>
    <t>153112122</t>
  </si>
  <si>
    <t>Zřízení beraněných stěn z ocelových štětovnic z terénu zaberanění štětovnic ve standardních podmínkách, délky do 8 m</t>
  </si>
  <si>
    <t>-66491239</t>
  </si>
  <si>
    <t>134422200R</t>
  </si>
  <si>
    <t>profily ocelové hrubé na štětovnice (neopracované), typ štětovnice ZTV IIIn S240GP (1.0021) dle EN 10248-1</t>
  </si>
  <si>
    <t>203642678</t>
  </si>
  <si>
    <t>Poznámka k položce:_x000d_
Hmotnost: 62 kg/m</t>
  </si>
  <si>
    <t xml:space="preserve">uvažováno 50% štětovnic </t>
  </si>
  <si>
    <t>0,5*(14,4/0,4)*7,0*0,062 "štětovnice pro jámu PSOV č.1</t>
  </si>
  <si>
    <t>153113112</t>
  </si>
  <si>
    <t>Vytažení stěn z ocelových štětovnic zaberaněných z terénu délky do 12 m ve standardních podmínkách, zaberaněných na hloubku do 8 m</t>
  </si>
  <si>
    <t>1237768836</t>
  </si>
  <si>
    <t xml:space="preserve">Poznámka k souboru cen:_x000d_
1. V cenách nejsou započteny náklady na úpravu štětovnic pro manipulaci, řezání nebo sváření tyto úpravy se oceňují cenami 153 11-1. . . Úprava ocelových štětovnic_x000d_
2. Množství měrných jednotek se určuje v m2 plochy zaberaněné části stěny._x000d_
</t>
  </si>
  <si>
    <t>153116111</t>
  </si>
  <si>
    <t>Kleštiny nebo převázky pro hradící stěny beraněné, nasazené, tabulové z oceli jakéhokoliv druhu z terénu opracování</t>
  </si>
  <si>
    <t>-1342774828</t>
  </si>
  <si>
    <t xml:space="preserve">Poznámka k souboru cen:_x000d_
1. V ceně -6112 a -6121 jsou započteny i náklady na spojovací materiál._x000d_
2. V ceně -6111 nejsou započteny náklady na dodání nebo opotřebení kleštin a převázek;_x000d_
a) dodání kleštin nebo převázek trvale zabudovaných se oceňuje ve specifikaci,_x000d_
b) opotřebení kleštin nebo převázek dočasně zabudovaných se oceňuje ve specifikaci jako 0,5 násobek pořizovací ceny materiálu._x000d_
</t>
  </si>
  <si>
    <t>153116112</t>
  </si>
  <si>
    <t>Kleštiny nebo převázky pro hradící stěny beraněné, nasazené, tabulové z oceli jakéhokoliv druhu z terénu montáž</t>
  </si>
  <si>
    <t>-292158378</t>
  </si>
  <si>
    <t>Poznámka k položce:_x000d_
rozepření štětovnicových stěn</t>
  </si>
  <si>
    <t>4,539 "ocelové profily HEB 280</t>
  </si>
  <si>
    <t>0,842 "ocel.trubky D 168</t>
  </si>
  <si>
    <t>134867270R</t>
  </si>
  <si>
    <t>tyč ocelová HEB, jakost S 235 JR označení průřezu 280</t>
  </si>
  <si>
    <t>2071791062</t>
  </si>
  <si>
    <t>Poznámka k položce:_x000d_
hmotnost 103 kg/m</t>
  </si>
  <si>
    <t>1,02*(3*14,4)*0,103 "rámy pro rozepření jámy PSOV č.1</t>
  </si>
  <si>
    <t>142160070R</t>
  </si>
  <si>
    <t>trubka ocelová bezešvá hladká kruhová ČSN 411353.1 D168 tl 10,0 mm</t>
  </si>
  <si>
    <t>925507557</t>
  </si>
  <si>
    <t>Poznámka k položce:_x000d_
Hmotnost: 39,0kg/m</t>
  </si>
  <si>
    <t>3*2*3,6 "rozepření rámů pro jámu PSOV č.1</t>
  </si>
  <si>
    <t>153116113</t>
  </si>
  <si>
    <t>Kleštiny nebo převázky pro hradící stěny beraněné, nasazené, tabulové z oceli jakéhokoliv druhu z terénu demontáž</t>
  </si>
  <si>
    <t>132707466</t>
  </si>
  <si>
    <t>-1275667883</t>
  </si>
  <si>
    <t>8,450 "100% (součet hloubených vykopávek rýh do 2,5 m)</t>
  </si>
  <si>
    <t>-305751557</t>
  </si>
  <si>
    <t>91,863 "100% (součet hloubených vykopávek jam do 6,0 m)</t>
  </si>
  <si>
    <t>-665685557</t>
  </si>
  <si>
    <t>1,257+2,196+1,82+3,05+0,2+(17,08+9,50) "přebytečný výkopek (lože+deska+obsyp+objem PSOV)</t>
  </si>
  <si>
    <t>0,50*65,210 "dovoz zeminy pro výměnu zásypu, 50% celkového objemu zeminy pro zásyp</t>
  </si>
  <si>
    <t>32,605 "odvoz zeminy nevhodné pro zásyp</t>
  </si>
  <si>
    <t>466395526</t>
  </si>
  <si>
    <t>32,605 "nakládání zeminy pro výměnu zásypu</t>
  </si>
  <si>
    <t>1245504680</t>
  </si>
  <si>
    <t>35,103+32,605</t>
  </si>
  <si>
    <t>184565320</t>
  </si>
  <si>
    <t>1,8*67,708</t>
  </si>
  <si>
    <t>214278179</t>
  </si>
  <si>
    <t>8,45+91,863 "celkový objem hloubených vykopávek</t>
  </si>
  <si>
    <t>-(1,257+2,196+1,82+3,05+0,2+(17,08+9,50)) "přebytečný výkopek (lože+deska+obsyp+objem PSOV)</t>
  </si>
  <si>
    <t>1151112853</t>
  </si>
  <si>
    <t>0,50*65,210 "výměna zeminy pro zásyp, 50% celkového objemu zeminy pro zásyp</t>
  </si>
  <si>
    <t>32,605*1,9 'Přepočtené koeficientem množství</t>
  </si>
  <si>
    <t>1038756599</t>
  </si>
  <si>
    <t>(6,5*1*0,5)-0,20 "bezp.přepad, PSOV č.1</t>
  </si>
  <si>
    <t>-2068982480</t>
  </si>
  <si>
    <t>3,05*2 'Přepočtené koeficientem množství</t>
  </si>
  <si>
    <t>858007604</t>
  </si>
  <si>
    <t>(4,0*4,0) "okolo PSOV č.2</t>
  </si>
  <si>
    <t>-710314675</t>
  </si>
  <si>
    <t>-212890343</t>
  </si>
  <si>
    <t>16*0,015 'Přepočtené koeficientem množství</t>
  </si>
  <si>
    <t>278381146R</t>
  </si>
  <si>
    <t>Základ (podezdívka) betonový pod ventilátory, čerpadla, ohřívače, motorová zařízení apod. z betonu prostého včetně potřebného bednění, s hladkou cementovou omítkou stěn, s potěrem, s vynecháním otvorů pro kotevní železa, bez zemních prací a izolace půdorysná plocha základu přes 0,25 do 0,50 m2 tř. C 25/30 FX3</t>
  </si>
  <si>
    <t>-1636536881</t>
  </si>
  <si>
    <t>Poznámka k položce:_x000d_
- včetně provázání s deskou_x000d_
- základ pod zdvihací zařízení</t>
  </si>
  <si>
    <t>2*(0,5*0,5*0,5) "základ pod zdvihací zařízení - PSOV č. 1 a 2</t>
  </si>
  <si>
    <t>R-39416052</t>
  </si>
  <si>
    <t>Prefabrikovaná ŽB nádrž pr. 1600 mm v. 2,40/2,25m se vztlakovou pojistkou + nástavec v. 1,0m + ZD pro D400 se 2 otvory pro poklopy + nabetonování dna + vodotěsné spojení mezi prefabrikáty</t>
  </si>
  <si>
    <t>268948871</t>
  </si>
  <si>
    <t>Poznámka k položce:_x000d_
- montáž a dodávka PSOV č.2_x000d_
- v ZD bude 2x otvor DN 600 mm</t>
  </si>
  <si>
    <t>R-39421028</t>
  </si>
  <si>
    <t>Prefabrikovaná ŽB nádrž pr. 2100 mm v. 2,80/2,65m se vztlakovou pojistkou + nástavec v. 1,0m + ZD pro D400 se 4 otvory pro poklopy + nabetonování dna + vodotěsné spojení mezi prefabrikáty</t>
  </si>
  <si>
    <t>1105109792</t>
  </si>
  <si>
    <t>Poznámka k položce:_x000d_
- montáž a dodávka PSOV č.1_x000d_
- v ZD bude 4x otvor DN 600 mm</t>
  </si>
  <si>
    <t>267866282</t>
  </si>
  <si>
    <t>(2,2*2,2*0,05) "PSOV č. 2</t>
  </si>
  <si>
    <t>(2,7*2,7*0,05) "PSOV č.1</t>
  </si>
  <si>
    <t>(6,5*1*0,1) "bezp.přepad, PSOV č.1</t>
  </si>
  <si>
    <t>451573111</t>
  </si>
  <si>
    <t>Lože pod potrubí, stoky a drobné objekty v otevřeném výkopu z písku a štěrkopísku do 63 mm</t>
  </si>
  <si>
    <t>-1178963880</t>
  </si>
  <si>
    <t>(3*3*0,1) "PSOV č.2</t>
  </si>
  <si>
    <t>(3,6*3,6*0,1) "PSOV č.1</t>
  </si>
  <si>
    <t>1834308242</t>
  </si>
  <si>
    <t>4+4 "PSOV č.1</t>
  </si>
  <si>
    <t>2+2 "PSOV č.2</t>
  </si>
  <si>
    <t>-1366247745</t>
  </si>
  <si>
    <t>4+2 "PSOV č.1 a 2</t>
  </si>
  <si>
    <t>380177586</t>
  </si>
  <si>
    <t>-1218287899</t>
  </si>
  <si>
    <t>(2,2*2,2*0,15) "PSOV č. 2</t>
  </si>
  <si>
    <t>(2,7*2,7*0,15) "PSOV č.1</t>
  </si>
  <si>
    <t>928133105</t>
  </si>
  <si>
    <t>(4*2,2*0,15) "PSOV č. 2</t>
  </si>
  <si>
    <t>(4*2,7*0,15) "PSOV č.1</t>
  </si>
  <si>
    <t>1830649613</t>
  </si>
  <si>
    <t>0,00526*(2,2*2,2) "PSOV č.2</t>
  </si>
  <si>
    <t>0,00526*(2,7*2,7) "PSOV č.1</t>
  </si>
  <si>
    <t>871224201</t>
  </si>
  <si>
    <t>Montáž kanalizačního potrubí z plastů z polyetylenu PE 100 svařovaných na tupo v otevřeném výkopu ve sklonu do 20 % SDR 11/PN16 D 63 x 5,8 mm</t>
  </si>
  <si>
    <t>-1489997693</t>
  </si>
  <si>
    <t>4,0 "chránička pro vedení dávkovacího potrubí</t>
  </si>
  <si>
    <t>28613684</t>
  </si>
  <si>
    <t>potrubí dvouvrstvé PE100 RC se signalizační vrstvou SDR 11, 63x5,8mm dl 12 m</t>
  </si>
  <si>
    <t>-1499831631</t>
  </si>
  <si>
    <t>4*1,015 'Přepočtené koeficientem množství</t>
  </si>
  <si>
    <t>871350410</t>
  </si>
  <si>
    <t>Montáž kanalizačního potrubí z plastů z polypropylenu PP korugovaného nebo žebrovaného SN 10 DN 200</t>
  </si>
  <si>
    <t>-1752811514</t>
  </si>
  <si>
    <t>28617044</t>
  </si>
  <si>
    <t>trubka kanalizační PP korugovaná DN 200x6000 mm SN 10</t>
  </si>
  <si>
    <t>-1655956490</t>
  </si>
  <si>
    <t>6,5*1,015 'Přepočtené koeficientem množství</t>
  </si>
  <si>
    <t>892351111</t>
  </si>
  <si>
    <t>Tlakové zkoušky vodou na potrubí DN 150 nebo 200</t>
  </si>
  <si>
    <t>1467933711</t>
  </si>
  <si>
    <t>6,5 "potrubí bezp.přepadu PSOV č.1</t>
  </si>
  <si>
    <t>1475346065</t>
  </si>
  <si>
    <t>4 "PSOV č.1</t>
  </si>
  <si>
    <t>2 "PSOV č.2</t>
  </si>
  <si>
    <t>528609233</t>
  </si>
  <si>
    <t>135812299</t>
  </si>
  <si>
    <t>1+1 "PSOV č. 1 a 2</t>
  </si>
  <si>
    <t>R-8999012</t>
  </si>
  <si>
    <t>Zřízení prostupu pro potrubí D 75 mm - vyvrtání otvoru + segmentové těsnění</t>
  </si>
  <si>
    <t>-1948265367</t>
  </si>
  <si>
    <t>0+1 "PSOV č. 1 a 2</t>
  </si>
  <si>
    <t>-251117669</t>
  </si>
  <si>
    <t>1+0 "PSOV č. 1 a 2</t>
  </si>
  <si>
    <t>R-8999050</t>
  </si>
  <si>
    <t>Zřízení prostupu pro potrubí D 225 mm - vyvrtání otvoru + segmentové těsnění</t>
  </si>
  <si>
    <t>-1568173647</t>
  </si>
  <si>
    <t>R-8999060</t>
  </si>
  <si>
    <t>Zřízení prostupu pro potrubí D 280 mm - vyvrtání otvoru + segmentové těsnění</t>
  </si>
  <si>
    <t>-1370987838</t>
  </si>
  <si>
    <t>998144471</t>
  </si>
  <si>
    <t>Přesun hmot pro nádrže, jímky, zásobníky a jámy pozemní mimo zemědělství se svislou nosnou konstrukcí montovanou z dílců betonových tyčových nebo plošných vodorovná dopravní vzdálenost do 50 m, pro nádrže výšky do 25 m</t>
  </si>
  <si>
    <t>1683059409</t>
  </si>
  <si>
    <t xml:space="preserve">Poznámka k souboru cen:_x000d_
1. Přesun hmot pro sila a zásobníky prováděné do posuvného bednění se oceňuje cenami části A 03 tohoto ceníku._x000d_
</t>
  </si>
  <si>
    <t>R-7675821</t>
  </si>
  <si>
    <t>Česlicový koš 400x300x700 mm, nerez ocel, š.průlin 50 mm, se zvedacím zařízením (nosnost 100kg) - dodávka a montáž</t>
  </si>
  <si>
    <t>-2135210612</t>
  </si>
  <si>
    <t>R-7676593</t>
  </si>
  <si>
    <t>Nerezový ocelový žebřík š.500 mm dl. 1,60 m, protiskluzové stupačky - dodávka a montáž včetně kotvícího materiálu</t>
  </si>
  <si>
    <t>129984371</t>
  </si>
  <si>
    <t>Poznámka k položce:_x000d_
- dodávka a montáž do PSOV č.1</t>
  </si>
  <si>
    <t>R-7676594</t>
  </si>
  <si>
    <t>Nerezový ocelový žebřík š.500 mm dl. 1,85 m, protiskluzové stupačky + výsuvné madlo - dodávka a montáž včetně kotvícího materiálu</t>
  </si>
  <si>
    <t>-1098748827</t>
  </si>
  <si>
    <t>R-7676618</t>
  </si>
  <si>
    <t>Nerezový ocelový žebřík š.500 mm dl. 3,30 m, protiskluzové stupačky + výsuvné madlo - dodávka a montáž včetně kotvícího materiálu</t>
  </si>
  <si>
    <t>-665069679</t>
  </si>
  <si>
    <t>Poznámka k položce:_x000d_
- dodávka a montáž do PSOV č.2</t>
  </si>
  <si>
    <t>R-7676718</t>
  </si>
  <si>
    <t>Podesta do šachty vnitřního pr. 1600 mm - rám z ocelových nerez profilů U se vsazeným nerezovým pororoštem 30x30/25mm - dodávka a montáž včetně kotvícího materiálu</t>
  </si>
  <si>
    <t>944067233</t>
  </si>
  <si>
    <t>R-7676725</t>
  </si>
  <si>
    <t>Podesta do šachty vnitřního pr. 2100 mm - rám z ocelových nerez profilů U se vsazeným nerezovým pororoštem 30x30/25mm - dodávka a montáž včetně kotvícího materiálu</t>
  </si>
  <si>
    <t>-1801174191</t>
  </si>
  <si>
    <t>-511991991</t>
  </si>
  <si>
    <t>PS-01 - Přečerpávací stanice - strojní část</t>
  </si>
  <si>
    <t xml:space="preserve">    35-M - Montáž čerpadel, kompr.a vodoh.zař.</t>
  </si>
  <si>
    <t>R-9801010</t>
  </si>
  <si>
    <t>Pomocné stavební práce - vyvrtání otvorů pro kotevní prvky a dotěsnění</t>
  </si>
  <si>
    <t>komplet</t>
  </si>
  <si>
    <t>247179900</t>
  </si>
  <si>
    <t>Pomocný kotvící a upevňovací materiál, nerezové háky pro uchycení řetězů čerpadel - dodávka a montáž</t>
  </si>
  <si>
    <t>1914544869</t>
  </si>
  <si>
    <t>R-7675620</t>
  </si>
  <si>
    <t>Pomocný kotvící a upevňovací materiál - kotvení svislého potrubí - dodávka a montáž do stěny nádrže PSOV</t>
  </si>
  <si>
    <t>406487928</t>
  </si>
  <si>
    <t>R-7677020</t>
  </si>
  <si>
    <t>Patka pro zdvihací zařízení o nosnosti 150kg, materiál žárově zinkovaná konstrukční uhlíková ocel tř.11, vč.kotvení do vodorovné plochy betonového základu</t>
  </si>
  <si>
    <t>-24271584</t>
  </si>
  <si>
    <t>Poznámka k položce:_x000d_
- dodávka a montáž k PSOV č. 1 a 2</t>
  </si>
  <si>
    <t>854956017</t>
  </si>
  <si>
    <t>230038216R</t>
  </si>
  <si>
    <t>Montáž přírub. armatur, 2 příruby, PN 16, DN 50</t>
  </si>
  <si>
    <t>-998453094</t>
  </si>
  <si>
    <t>1+1 "PSOV č. 1 + 2 - šoupata</t>
  </si>
  <si>
    <t>KANAL Šoupátka a Combi armatury ŠOUPĚ DESKOVÉ NESTOUPAVÉ VŘETENO 50</t>
  </si>
  <si>
    <t>-1240145620</t>
  </si>
  <si>
    <t>780005000000</t>
  </si>
  <si>
    <t>RUČNÍ KOLO PRO ŠOUPÁTKA DN 50</t>
  </si>
  <si>
    <t>-449909043</t>
  </si>
  <si>
    <t>230038217R</t>
  </si>
  <si>
    <t>Montáž přírub. armatur, 2 příruby, PN 16, DN 65</t>
  </si>
  <si>
    <t>-1612016185</t>
  </si>
  <si>
    <t>0+2 "PSOV č. 1 + 2 - šoupata</t>
  </si>
  <si>
    <t>0+2 "PSOV č. 1 + 2 - zpětná klapka</t>
  </si>
  <si>
    <t>360006500010</t>
  </si>
  <si>
    <t>KANAL Šoupátka a Combi armatury ŠOUPĚ DESKOVÉ NESTOUPAVÉ VŘETENO 65</t>
  </si>
  <si>
    <t>800632228</t>
  </si>
  <si>
    <t>983006500016</t>
  </si>
  <si>
    <t>Uzavírací a zpětné klapky KLAPKA ZPĚTNÁ 65</t>
  </si>
  <si>
    <t>-897876362</t>
  </si>
  <si>
    <t>230038218R</t>
  </si>
  <si>
    <t>Montáž přírub. armatur, 2 příruby, PN 16, DN 80</t>
  </si>
  <si>
    <t>-278047345</t>
  </si>
  <si>
    <t>2+0 "PSOV č. 1 + 2 - šoupata</t>
  </si>
  <si>
    <t>2+0 "PSOV č. 1 + 2 - zpětná klapka</t>
  </si>
  <si>
    <t>-741158614</t>
  </si>
  <si>
    <t>983108000016</t>
  </si>
  <si>
    <t>VODA Uzavírací a zpětné klapky KLAPKA ZPĚTNÁ 80</t>
  </si>
  <si>
    <t>505986704</t>
  </si>
  <si>
    <t>780008000000</t>
  </si>
  <si>
    <t>RUČNÍ KOLO PRO ŠOUPÁTKA DN 65 - 80</t>
  </si>
  <si>
    <t>-1556546874</t>
  </si>
  <si>
    <t>277306223</t>
  </si>
  <si>
    <t>2+2 "PSOV č. 1 + 2 - spoj DN 50</t>
  </si>
  <si>
    <t>0+9 "PSOV č. 1 + 2 - spoj DN 65</t>
  </si>
  <si>
    <t>-1317754110</t>
  </si>
  <si>
    <t>9+0 "PSOV č. 1 + 2 - spoj DN 80</t>
  </si>
  <si>
    <t>230140042R</t>
  </si>
  <si>
    <t>Montáž trubek z nerez.oceli tř.17, 76 x 3</t>
  </si>
  <si>
    <t>-1624929229</t>
  </si>
  <si>
    <t xml:space="preserve">0+6 "PSOV č. 1 + 2 </t>
  </si>
  <si>
    <t>552620065</t>
  </si>
  <si>
    <t>potrubí nerez ocelové D 76 x 3 mm, kartáčovaná trubka tř. 1.4301</t>
  </si>
  <si>
    <t>-147184029</t>
  </si>
  <si>
    <t>-768463144</t>
  </si>
  <si>
    <t xml:space="preserve">6+0 "PSOV č. 1 + 2 </t>
  </si>
  <si>
    <t>1163694998</t>
  </si>
  <si>
    <t>230140167R</t>
  </si>
  <si>
    <t>Montáž trubních dílů z nerez oceli přivařovacích tř. 17, 57 x 3 mm</t>
  </si>
  <si>
    <t>2038418194</t>
  </si>
  <si>
    <t>1+1 "PSOV č. 1 + 2 - varné příruby</t>
  </si>
  <si>
    <t>1+1 "PSOV č. 1 + 2 - bajonet.koncovky</t>
  </si>
  <si>
    <t>552620060</t>
  </si>
  <si>
    <t xml:space="preserve">příruba z nerez oceli D 57/DN 50 mm, přivařovací </t>
  </si>
  <si>
    <t>-268899050</t>
  </si>
  <si>
    <t>1+1 "PSOV č. 1 + 2</t>
  </si>
  <si>
    <t>pc.801729</t>
  </si>
  <si>
    <t>příruba DN 50 s koncovkou C/52 s bajonetovou koncovkou z kovaného hliníku - kalník - pro napojení tlakového vozu</t>
  </si>
  <si>
    <t>193522665</t>
  </si>
  <si>
    <t>230140172R</t>
  </si>
  <si>
    <t>Montáž trubních dílů přivařovacích tř. 17, 76 x 3</t>
  </si>
  <si>
    <t>-697341959</t>
  </si>
  <si>
    <t>0+6 "PSOV č. 1 + 2 - varné příruby</t>
  </si>
  <si>
    <t>0+2 "PSOV č. 1 + 2 - varná kolena</t>
  </si>
  <si>
    <t>0+2 "PSOV č. 1 + 2 - varné T-kusy</t>
  </si>
  <si>
    <t>552620066</t>
  </si>
  <si>
    <t xml:space="preserve">příruba z nerez oceli D 76/DN 65 mm, přivařovací </t>
  </si>
  <si>
    <t>-1145709432</t>
  </si>
  <si>
    <t>552620061</t>
  </si>
  <si>
    <t xml:space="preserve">koleno z nerez oceli 90° - D 76 x 3 mm, přivařovací </t>
  </si>
  <si>
    <t>1956741033</t>
  </si>
  <si>
    <t>552620064</t>
  </si>
  <si>
    <t>T-kus redukovaný z nerez oceli D 76/57 mm, přivařovací</t>
  </si>
  <si>
    <t>2033845149</t>
  </si>
  <si>
    <t>552620067</t>
  </si>
  <si>
    <t>T-kus jednoznačný z nerez oceli D 76/76 mm, přivařovací</t>
  </si>
  <si>
    <t>-942345727</t>
  </si>
  <si>
    <t>-1637513061</t>
  </si>
  <si>
    <t>6+0 "PSOV č. 1 + 2 - varné příruby</t>
  </si>
  <si>
    <t>2+0 "PSOV č. 1 + 2 - varná kolena</t>
  </si>
  <si>
    <t>2+0 "PSOV č. 1 + 2 - varné T-kusy</t>
  </si>
  <si>
    <t>-32815051</t>
  </si>
  <si>
    <t>712697976</t>
  </si>
  <si>
    <t>552620084</t>
  </si>
  <si>
    <t>T-kus jednoznačný z nerez oceli D 89/89 mm, přivařovací</t>
  </si>
  <si>
    <t>-1318865198</t>
  </si>
  <si>
    <t>552620085</t>
  </si>
  <si>
    <t>T-kus redukovaný z nerez oceli D 89/57 mm, přivařovací</t>
  </si>
  <si>
    <t>-247584492</t>
  </si>
  <si>
    <t>230141170R</t>
  </si>
  <si>
    <t>Návarek D 57 x 3 mm na přímé potrubí</t>
  </si>
  <si>
    <t>1280643077</t>
  </si>
  <si>
    <t>-83662927</t>
  </si>
  <si>
    <t>230170012R</t>
  </si>
  <si>
    <t>Zkouška těsnosti potrubí, DN 50 - 80</t>
  </si>
  <si>
    <t>-1365776465</t>
  </si>
  <si>
    <t>6,0 "PSOV č.2 - potrubí DN 65mm</t>
  </si>
  <si>
    <t>6,0 "PSOV č.1 - potrubí DN 80mm</t>
  </si>
  <si>
    <t>230180069R</t>
  </si>
  <si>
    <t>Montáž trubních dílů PE, PP, D 90 x 5,4</t>
  </si>
  <si>
    <t>330340098</t>
  </si>
  <si>
    <t>1 "PSOV č.2</t>
  </si>
  <si>
    <t>28612223R</t>
  </si>
  <si>
    <t>elektrospojka s lehce vyrazitelným dorazem MB D 75 mm PE100 SDR11</t>
  </si>
  <si>
    <t>-6947931</t>
  </si>
  <si>
    <t>28612792R</t>
  </si>
  <si>
    <t>lemový nákružek dlouhé provedení BE D 75 mm PE100 SDR17, tvarovka na tupo</t>
  </si>
  <si>
    <t>404828154</t>
  </si>
  <si>
    <t>28612585R</t>
  </si>
  <si>
    <t>profilovaná volná příruba BFL D 75/65 mm, tvárná litina poplastovaná PP vrstvou</t>
  </si>
  <si>
    <t>718718581</t>
  </si>
  <si>
    <t>230180070R</t>
  </si>
  <si>
    <t>1107150265</t>
  </si>
  <si>
    <t>1 "PSOV č.1</t>
  </si>
  <si>
    <t>elektrospojka s lehce vyrazitelným dorazem MB D 90 mm PE100 SDR11</t>
  </si>
  <si>
    <t>-1371206657</t>
  </si>
  <si>
    <t>28612793R</t>
  </si>
  <si>
    <t>lemový nákružek dlouhé provedení BE D 90 mm PE100 SDR17, tvarovka na tupo</t>
  </si>
  <si>
    <t>-246761146</t>
  </si>
  <si>
    <t>443403246</t>
  </si>
  <si>
    <t>35-M</t>
  </si>
  <si>
    <t>Montáž čerpadel, kompr.a vodoh.zař.</t>
  </si>
  <si>
    <t>R-3540101</t>
  </si>
  <si>
    <t>Zařízení pro dávkování síranu železitého - membránové dávkovací čerpadlo Qmax=11,0 l/h, 7 bar, sací výška 4,0 m, napájení 230V/50-60Hz/21W, sací a dávkovací potrubí z PE včetně hadic, tvarovek, armatur a konzoly, zásobník síranu - dodávka a montáž</t>
  </si>
  <si>
    <t>1540574711</t>
  </si>
  <si>
    <t>Poznámka k položce:_x000d_
- kompletní dodávka a montáž k PSOV č.1</t>
  </si>
  <si>
    <t>R-3545642</t>
  </si>
  <si>
    <t>Kalové ponorné čerpadlo Q= 3,7 l/s, H=27,5m, motor 3,6 kW/400V/50Hz/7,5A/2814 rpm, šroubové odstředivé kolo, vlhkostní elektrosonda, vyh.relé vlhkosti, instal. sada vedení 2x tyčí s držákem+ vodící tyče, nerez řetěz 6m, patní koleno DN 80, kabel 10m</t>
  </si>
  <si>
    <t>1777174742</t>
  </si>
  <si>
    <t>Poznámka k položce:_x000d_
- dodávka a montáž čerpadla</t>
  </si>
  <si>
    <t>2 "PSOV č.1</t>
  </si>
  <si>
    <t>R-3545643</t>
  </si>
  <si>
    <t>Kalové ponorné čerpadlo Q= 2,0 l/s, H=3,5m, motor 1,3 kW/400V/50Hz/2,8A/2814 rpm, šroubové odstředivé kolo, vlhkostní elektrosonda, vyh.relé vlhkosti, instal. sada vedení 2x tyčí s držákem+ vodící tyče, nerez řetěz 6m, patní koleno DN 65, kabel 10m</t>
  </si>
  <si>
    <t>1366784101</t>
  </si>
  <si>
    <t>R-3550101</t>
  </si>
  <si>
    <t>Zdvihací zařízení otočné, jeřábek nosnost 150 kg, vyložení ramene 1,0 m, ruční naviják s nerez lankem, materiál žárově zinkovaná konstrukční uhlíková ocel tř.11, mobilní provedení</t>
  </si>
  <si>
    <t>924739158</t>
  </si>
  <si>
    <t>PS-02 - Přečerpávací stanice - el.rozvody a přenos dat</t>
  </si>
  <si>
    <t>01el - PSOV č.1 - Mělice</t>
  </si>
  <si>
    <t>L.Burianec</t>
  </si>
  <si>
    <t xml:space="preserve">    21-M1 - PSOV č.1 - Mělice</t>
  </si>
  <si>
    <t xml:space="preserve">      21.01 - ROZVADĚČ DT1</t>
  </si>
  <si>
    <t xml:space="preserve">      21.02 - Periferie PSOV č.1</t>
  </si>
  <si>
    <t xml:space="preserve">      21.03 - Ostatní elektromontáže PSOV č.1</t>
  </si>
  <si>
    <t>21-M1</t>
  </si>
  <si>
    <t>ROZVADĚČ DT1</t>
  </si>
  <si>
    <t>Rozvaděč plast+sklovlákna, rozměr 1000x1000x300mm;Schrack MAXIPOOL;</t>
  </si>
  <si>
    <t>-904126938</t>
  </si>
  <si>
    <t>Přepínač sítě;3P/40A;OT;DIN;</t>
  </si>
  <si>
    <t>403259070</t>
  </si>
  <si>
    <t>21.01.003</t>
  </si>
  <si>
    <t>Proudový chránič-jistič 1+N/10A/0,03A</t>
  </si>
  <si>
    <t>-616240964</t>
  </si>
  <si>
    <t>21.01.004</t>
  </si>
  <si>
    <t>Proudový chránič-jisytič 1+N/16A/0,03A</t>
  </si>
  <si>
    <t>-716667362</t>
  </si>
  <si>
    <t>21.01.005</t>
  </si>
  <si>
    <t>Svodič FLP-B+C MAXI/4V</t>
  </si>
  <si>
    <t>-2030013421</t>
  </si>
  <si>
    <t>21.01.006</t>
  </si>
  <si>
    <t>Relé 2P/8A/230Vac + led. sig;XT;</t>
  </si>
  <si>
    <t>-2110960513</t>
  </si>
  <si>
    <t>21.01.007</t>
  </si>
  <si>
    <t>Relé 3P/10A/12Vdc + led. sig;MT;</t>
  </si>
  <si>
    <t>1622692262</t>
  </si>
  <si>
    <t>21.01.008</t>
  </si>
  <si>
    <t>Patice pro relé 2P</t>
  </si>
  <si>
    <t>-552208644</t>
  </si>
  <si>
    <t>21.01.009</t>
  </si>
  <si>
    <t>Patice pro relé 3P</t>
  </si>
  <si>
    <t>-1938459436</t>
  </si>
  <si>
    <t>21.01.010</t>
  </si>
  <si>
    <t>Jistič 16A/1/B</t>
  </si>
  <si>
    <t>-319521878</t>
  </si>
  <si>
    <t>21.01.011</t>
  </si>
  <si>
    <t>Jistič 6A/1/B</t>
  </si>
  <si>
    <t>487006600</t>
  </si>
  <si>
    <t>21.01.012</t>
  </si>
  <si>
    <t>Jistič 6A/3/B ABB</t>
  </si>
  <si>
    <t>421799340</t>
  </si>
  <si>
    <t>21.01.013</t>
  </si>
  <si>
    <t>Motorový spínač 7,5A; DIN;+ pomocné kontakty;</t>
  </si>
  <si>
    <t>1829528033</t>
  </si>
  <si>
    <t>21.01.014</t>
  </si>
  <si>
    <t>Hladinové vodivostní relé;230Vac;1 hladina;HRH-5;nastavitelná citlivos a zpoždění;</t>
  </si>
  <si>
    <t>251047418</t>
  </si>
  <si>
    <t>21.01.015</t>
  </si>
  <si>
    <t>Hlídací napěťové relé; 3fáze + N;1xkontakt;HRN-55-N;</t>
  </si>
  <si>
    <t>1528554983</t>
  </si>
  <si>
    <t>21.01.016</t>
  </si>
  <si>
    <t>Elektronický softstartér;ovl. napětí 100-240Vac;síť napětí 400Vac;PSR ;3,6kW;</t>
  </si>
  <si>
    <t>-1838526295</t>
  </si>
  <si>
    <t>21.01.017</t>
  </si>
  <si>
    <t>Řídicí kompaktní systém ;M4016, , sériová komunikace*,</t>
  </si>
  <si>
    <t>240668420</t>
  </si>
  <si>
    <t>21.01.018</t>
  </si>
  <si>
    <t>24V Lineární zdroj 12Vdc stabilizovaný 2,5A elektronická pojistka</t>
  </si>
  <si>
    <t>-407770363</t>
  </si>
  <si>
    <t>21.01.019</t>
  </si>
  <si>
    <t>Akumulátor Pb;12V;7,2Ah;</t>
  </si>
  <si>
    <t>-1006861663</t>
  </si>
  <si>
    <t>21.01.020</t>
  </si>
  <si>
    <t>Svorka řadová RSA 2,5</t>
  </si>
  <si>
    <t>-1082010318</t>
  </si>
  <si>
    <t>21.01.021</t>
  </si>
  <si>
    <t>Svorkovnice MED</t>
  </si>
  <si>
    <t>-970010762</t>
  </si>
  <si>
    <t>21.01.022</t>
  </si>
  <si>
    <t>Svorka řadová RSA 10 bílá</t>
  </si>
  <si>
    <t>-1744545958</t>
  </si>
  <si>
    <t>21.01.023</t>
  </si>
  <si>
    <t>Svorka řadová RSA 10 sv. modrá</t>
  </si>
  <si>
    <t>-512741533</t>
  </si>
  <si>
    <t>21.01.024</t>
  </si>
  <si>
    <t>Svorka řadová RSA 10 ZŽ</t>
  </si>
  <si>
    <t>-1865217366</t>
  </si>
  <si>
    <t>21.01.025</t>
  </si>
  <si>
    <t>Ovladač tlačítko do panelu černá</t>
  </si>
  <si>
    <t>178088047</t>
  </si>
  <si>
    <t>21.01.026</t>
  </si>
  <si>
    <t>Ovladač přepínač 3pol. do panelu černá</t>
  </si>
  <si>
    <t>-1226052096</t>
  </si>
  <si>
    <t>21.01.027</t>
  </si>
  <si>
    <t>Spojovací díl tlačítko/jednotka</t>
  </si>
  <si>
    <t>-678440571</t>
  </si>
  <si>
    <t>21.01.028</t>
  </si>
  <si>
    <t>Spínací jednotka ovladače</t>
  </si>
  <si>
    <t>1375411626</t>
  </si>
  <si>
    <t>21.01.029</t>
  </si>
  <si>
    <t>Signálka žlutá blikající 230Vac</t>
  </si>
  <si>
    <t>94474465</t>
  </si>
  <si>
    <t>21.01.030</t>
  </si>
  <si>
    <t>Signálka bílá 230Vac</t>
  </si>
  <si>
    <t>-886038315</t>
  </si>
  <si>
    <t>21.01.031</t>
  </si>
  <si>
    <t>Zásuvka 230V/16A/ DIN</t>
  </si>
  <si>
    <t>1863291698</t>
  </si>
  <si>
    <t>21.01.032</t>
  </si>
  <si>
    <t>Dveřní spínač do rozvaděče;COM-NO/NC;</t>
  </si>
  <si>
    <t>158205040</t>
  </si>
  <si>
    <t>21.01.033</t>
  </si>
  <si>
    <t>Kabelová membránová průchodková deska; IP54;</t>
  </si>
  <si>
    <t>1843594376</t>
  </si>
  <si>
    <t>21.01.034</t>
  </si>
  <si>
    <t>Vodiče, lišty, žlaby + ostatní materiál v DT</t>
  </si>
  <si>
    <t>601424234</t>
  </si>
  <si>
    <t>21.01.035</t>
  </si>
  <si>
    <t>Ostatní montáž rozvaděče DT1</t>
  </si>
  <si>
    <t>1325467990</t>
  </si>
  <si>
    <t>Periferie PSOV č.1</t>
  </si>
  <si>
    <t>Ponorná tlaková sonda;odpadní vody;0-6m.v.s.;4-20mA;LMP308;kabel 25m;</t>
  </si>
  <si>
    <t>983857668</t>
  </si>
  <si>
    <t>Sada pro zavěšení ponorné sondy;nerez;</t>
  </si>
  <si>
    <t>-2065824996</t>
  </si>
  <si>
    <t>Tlakový snímač;0-4bar;relat;4-20mA;konektor DIN;G1/2;</t>
  </si>
  <si>
    <t>1666006925</t>
  </si>
  <si>
    <t>Plovákový spínač LR8; odpadní vody; 20m;</t>
  </si>
  <si>
    <t>-794530516</t>
  </si>
  <si>
    <t>Závaží pro plovák; LR8-W</t>
  </si>
  <si>
    <t>636298182</t>
  </si>
  <si>
    <t>Ocelové nerez lanko;3mm;prameny;</t>
  </si>
  <si>
    <t>-408780253</t>
  </si>
  <si>
    <t>Nerezová lanová svorka č.3</t>
  </si>
  <si>
    <t>-1003472353</t>
  </si>
  <si>
    <t>Přímotopný konvektor do vlhka s termostatem 0,5kW</t>
  </si>
  <si>
    <t>654223033</t>
  </si>
  <si>
    <t>Vypínač č.1;IP44;10A;povrch;praktik;</t>
  </si>
  <si>
    <t>-1571232894</t>
  </si>
  <si>
    <t>Svítidlo průmyslové;LED;závěsné;IP65;43W;</t>
  </si>
  <si>
    <t>799885844</t>
  </si>
  <si>
    <t>Svítidlo přisazené;LED ;IP54;plast;25W;</t>
  </si>
  <si>
    <t>-1835175252</t>
  </si>
  <si>
    <t>Světlo nouzové únikové 1hod;LED;piktogram;</t>
  </si>
  <si>
    <t>1285631031</t>
  </si>
  <si>
    <t>21.02.013</t>
  </si>
  <si>
    <t>Zásuvka 230V ac 16A IP44</t>
  </si>
  <si>
    <t>-1148549407</t>
  </si>
  <si>
    <t>21.02.014</t>
  </si>
  <si>
    <t>Zástrčka na stěnu;CEE;32A;5pól;400V;IP44;PCE 525-6;</t>
  </si>
  <si>
    <t>-1939634401</t>
  </si>
  <si>
    <t>21.02.015</t>
  </si>
  <si>
    <t>Krabice acydur plast P16</t>
  </si>
  <si>
    <t>-1026454637</t>
  </si>
  <si>
    <t>21.02.016</t>
  </si>
  <si>
    <t>Lišta vkládací 20*20</t>
  </si>
  <si>
    <t>1255130419</t>
  </si>
  <si>
    <t>21.02.017</t>
  </si>
  <si>
    <t>Lišta vkládací 40*40</t>
  </si>
  <si>
    <t>1466685111</t>
  </si>
  <si>
    <t>21.02.018</t>
  </si>
  <si>
    <t>Lišta vkládací 60*40</t>
  </si>
  <si>
    <t>673284808</t>
  </si>
  <si>
    <t>21.02.019</t>
  </si>
  <si>
    <t>Kabel silový, izolace PVC, CYKY 3O*1,5</t>
  </si>
  <si>
    <t>-1688056381</t>
  </si>
  <si>
    <t>21.02.020</t>
  </si>
  <si>
    <t>Kabel silový, izolace PVC, CYKY 3J*1,5</t>
  </si>
  <si>
    <t>737049084</t>
  </si>
  <si>
    <t>21.02.021</t>
  </si>
  <si>
    <t>Kabel silový, izolace PVC, CYKY 3J*2,5</t>
  </si>
  <si>
    <t>-1060400325</t>
  </si>
  <si>
    <t>21.02.022</t>
  </si>
  <si>
    <t>Kabel silový, izolace PVC, CYKY 5J*6</t>
  </si>
  <si>
    <t>252329292</t>
  </si>
  <si>
    <t>21.02.023</t>
  </si>
  <si>
    <t>Kabel silový, izolace PVC, JYTY 2D1</t>
  </si>
  <si>
    <t>1400663363</t>
  </si>
  <si>
    <t>21.02.024</t>
  </si>
  <si>
    <t>Vodič CY ZŽ 6</t>
  </si>
  <si>
    <t>1075715585</t>
  </si>
  <si>
    <t>21.02.025</t>
  </si>
  <si>
    <t>Trubka dvouplášťová mechanická ochrana D110</t>
  </si>
  <si>
    <t>716638650</t>
  </si>
  <si>
    <t>21.02.026</t>
  </si>
  <si>
    <t>Fólie výstražná 0,2m</t>
  </si>
  <si>
    <t>-333263293</t>
  </si>
  <si>
    <t>21.02.027</t>
  </si>
  <si>
    <t>Svorkovnice MED Elpro</t>
  </si>
  <si>
    <t>1208292423</t>
  </si>
  <si>
    <t>21.02.028</t>
  </si>
  <si>
    <t>Spojovací pomocný materiál</t>
  </si>
  <si>
    <t>-376983191</t>
  </si>
  <si>
    <t>21.02.029</t>
  </si>
  <si>
    <t>Ukončení vodičů do 2,5</t>
  </si>
  <si>
    <t>-1946820058</t>
  </si>
  <si>
    <t>21.02.030</t>
  </si>
  <si>
    <t>Popis kabelů/štítky</t>
  </si>
  <si>
    <t>-281568520</t>
  </si>
  <si>
    <t>21.02.031</t>
  </si>
  <si>
    <t>Nátěry</t>
  </si>
  <si>
    <t>-400402006</t>
  </si>
  <si>
    <t>21.02.032</t>
  </si>
  <si>
    <t>Pomocné konstrukce</t>
  </si>
  <si>
    <t>-1514436549</t>
  </si>
  <si>
    <t>21.02.033</t>
  </si>
  <si>
    <t>Montáž nezapočtená dle materiálu - hodinová sazba</t>
  </si>
  <si>
    <t>-1060061834</t>
  </si>
  <si>
    <t>Ostatní elektromontáže PSOV č.1</t>
  </si>
  <si>
    <t>Komplexní zkoušky</t>
  </si>
  <si>
    <t>-244548934</t>
  </si>
  <si>
    <t>Zkoušky a prohlídky elektrických rozvodů a zařízení celková prohlídka a vyhotovení revizní zprávy pro objem montážních prací do 100 tis.Kč</t>
  </si>
  <si>
    <t>1200367528</t>
  </si>
  <si>
    <t>Spolupráce při revizi elektro</t>
  </si>
  <si>
    <t>-1732208831</t>
  </si>
  <si>
    <t>SW pro M4016</t>
  </si>
  <si>
    <t>-2006986661</t>
  </si>
  <si>
    <t>Vizualizace-napojení na dispečerskou aplikaci</t>
  </si>
  <si>
    <t>1704135052</t>
  </si>
  <si>
    <t>02el - PSOV č.2 - Lohenice</t>
  </si>
  <si>
    <t xml:space="preserve">    21-M2 - PSOV č.2 - Lohenice</t>
  </si>
  <si>
    <t xml:space="preserve">      21.04 - Pilíř PSOV č.2</t>
  </si>
  <si>
    <t xml:space="preserve">      21.05 - ROZVADĚČ DT1</t>
  </si>
  <si>
    <t xml:space="preserve">      21.06 - Periferie PSOV č.2</t>
  </si>
  <si>
    <t xml:space="preserve">      21.07 - Ostatní elektromontáže PSOV č.2</t>
  </si>
  <si>
    <t xml:space="preserve">      21.08 - Zemní práce PSOV č.2</t>
  </si>
  <si>
    <t>21-M2</t>
  </si>
  <si>
    <t>Pilíř PSOV č.2</t>
  </si>
  <si>
    <t>Zděný cihlový pilíř v*š*h 1700*1200*500;vápenopískovcové cihly;</t>
  </si>
  <si>
    <t>11112451</t>
  </si>
  <si>
    <t>Železobetonová deska ;PZP;1200*300*60;</t>
  </si>
  <si>
    <t>-15549661</t>
  </si>
  <si>
    <t>Oplechování střechy;do 1*1m;</t>
  </si>
  <si>
    <t>-1356222293</t>
  </si>
  <si>
    <t>Betonový základ;1m*1m;</t>
  </si>
  <si>
    <t>-1387282275</t>
  </si>
  <si>
    <t>Nerezová dvířka; 1100*1100mm;zámek visací FAB;</t>
  </si>
  <si>
    <t>1976060851</t>
  </si>
  <si>
    <t>21.05</t>
  </si>
  <si>
    <t>21.05.001</t>
  </si>
  <si>
    <t>Rozvaděč, plast+sklovlákna, rozměr 1000x1000x300mm;Schrack MAXIPOOL;</t>
  </si>
  <si>
    <t>1439824779</t>
  </si>
  <si>
    <t>21.05.002</t>
  </si>
  <si>
    <t>-855217756</t>
  </si>
  <si>
    <t>21.05.003</t>
  </si>
  <si>
    <t>-1442491713</t>
  </si>
  <si>
    <t>21.05.004</t>
  </si>
  <si>
    <t>429040489</t>
  </si>
  <si>
    <t>21.05.005</t>
  </si>
  <si>
    <t>-1036963982</t>
  </si>
  <si>
    <t>21.05.006</t>
  </si>
  <si>
    <t>1623772202</t>
  </si>
  <si>
    <t>21.05.007</t>
  </si>
  <si>
    <t>-438692610</t>
  </si>
  <si>
    <t>21.05.008</t>
  </si>
  <si>
    <t>191535464</t>
  </si>
  <si>
    <t>21.05.009</t>
  </si>
  <si>
    <t>Jistič 2A/1/B</t>
  </si>
  <si>
    <t>329077550</t>
  </si>
  <si>
    <t>21.05.010</t>
  </si>
  <si>
    <t>-1849549070</t>
  </si>
  <si>
    <t>21.05.011</t>
  </si>
  <si>
    <t>1276445560</t>
  </si>
  <si>
    <t>21.05.012</t>
  </si>
  <si>
    <t>Motorový spínač 2,8A; DIN;+ pomocné kontakty;</t>
  </si>
  <si>
    <t>1569758251</t>
  </si>
  <si>
    <t>21.05.013</t>
  </si>
  <si>
    <t>Paměťové impulzní elektronické relé;230Vac;MR-41;modul;</t>
  </si>
  <si>
    <t>-914618913</t>
  </si>
  <si>
    <t>21.05.014</t>
  </si>
  <si>
    <t>1929594671</t>
  </si>
  <si>
    <t>21.05.015</t>
  </si>
  <si>
    <t>-1270741227</t>
  </si>
  <si>
    <t>21.05.016</t>
  </si>
  <si>
    <t>Elektromechanické počítadlo provozních hodin; modulové; 230Vac;</t>
  </si>
  <si>
    <t>1217477612</t>
  </si>
  <si>
    <t>21.05.017</t>
  </si>
  <si>
    <t>Motorový stykač; 3+2K;7,5kW;ovl230V;</t>
  </si>
  <si>
    <t>1959182277</t>
  </si>
  <si>
    <t>21.05.018</t>
  </si>
  <si>
    <t>GSM dálkový monitoring;9DI;8DO;1AI;Micro karta 2GB;SP10;</t>
  </si>
  <si>
    <t>2020086757</t>
  </si>
  <si>
    <t>21.05.019</t>
  </si>
  <si>
    <t>Spínaný napájecí zdroj;230ac/12dc;15W;1,25A;DIN;elektronické ochrany zkrat,přepětí.přetížení;</t>
  </si>
  <si>
    <t>-880336715</t>
  </si>
  <si>
    <t>21.05.020</t>
  </si>
  <si>
    <t>-857305049</t>
  </si>
  <si>
    <t>21.05.021</t>
  </si>
  <si>
    <t>1019247761</t>
  </si>
  <si>
    <t>21.05.022</t>
  </si>
  <si>
    <t>-2030014971</t>
  </si>
  <si>
    <t>21.05.023</t>
  </si>
  <si>
    <t>294970234</t>
  </si>
  <si>
    <t>21.05.024</t>
  </si>
  <si>
    <t>-1111960597</t>
  </si>
  <si>
    <t>21.05.025</t>
  </si>
  <si>
    <t>Ovladač přepínač 3pol;s návratem z prava do středu;do panelu;černá;ZB5AD7;</t>
  </si>
  <si>
    <t>-1436943547</t>
  </si>
  <si>
    <t>21.05.026</t>
  </si>
  <si>
    <t>1284315893</t>
  </si>
  <si>
    <t>21.05.027</t>
  </si>
  <si>
    <t>-1082802809</t>
  </si>
  <si>
    <t>21.05.028</t>
  </si>
  <si>
    <t>Rozpínací jednotka ovladače</t>
  </si>
  <si>
    <t>1477367845</t>
  </si>
  <si>
    <t>21.05.029</t>
  </si>
  <si>
    <t>-1571619117</t>
  </si>
  <si>
    <t>21.05.030</t>
  </si>
  <si>
    <t>255730850</t>
  </si>
  <si>
    <t>21.05.031</t>
  </si>
  <si>
    <t>-1960060936</t>
  </si>
  <si>
    <t>21.05.032</t>
  </si>
  <si>
    <t>Termostat pro rozvaděče;0-60stC;</t>
  </si>
  <si>
    <t>1371036577</t>
  </si>
  <si>
    <t>21.05.033</t>
  </si>
  <si>
    <t>Topení do rozvaděče;230V; 30W;</t>
  </si>
  <si>
    <t>-1932894246</t>
  </si>
  <si>
    <t>21.05.034</t>
  </si>
  <si>
    <t>-564501877</t>
  </si>
  <si>
    <t>21.05.035</t>
  </si>
  <si>
    <t>-122204282</t>
  </si>
  <si>
    <t>21.05.036</t>
  </si>
  <si>
    <t>-484234403</t>
  </si>
  <si>
    <t>21.05.037</t>
  </si>
  <si>
    <t>-1587961821</t>
  </si>
  <si>
    <t>21.06</t>
  </si>
  <si>
    <t>Periferie PSOV č.2</t>
  </si>
  <si>
    <t>21.06.001</t>
  </si>
  <si>
    <t>-2072506718</t>
  </si>
  <si>
    <t>21.06.002</t>
  </si>
  <si>
    <t>-644891173</t>
  </si>
  <si>
    <t>21.06.003</t>
  </si>
  <si>
    <t>1950124646</t>
  </si>
  <si>
    <t>21.06.004</t>
  </si>
  <si>
    <t>-984866466</t>
  </si>
  <si>
    <t>21.06.005</t>
  </si>
  <si>
    <t>-1259206356</t>
  </si>
  <si>
    <t>21.06.006</t>
  </si>
  <si>
    <t>917939357</t>
  </si>
  <si>
    <t>21.06.007</t>
  </si>
  <si>
    <t>10748685</t>
  </si>
  <si>
    <t>21.06.008</t>
  </si>
  <si>
    <t>Trubka dvouplášťová;korugovaná;ohebná;mechanická ochrana D110</t>
  </si>
  <si>
    <t>-851120230</t>
  </si>
  <si>
    <t>21.06.009</t>
  </si>
  <si>
    <t>851168702</t>
  </si>
  <si>
    <t>21.06.010</t>
  </si>
  <si>
    <t>-438910284</t>
  </si>
  <si>
    <t>21.06.011</t>
  </si>
  <si>
    <t>-1093305853</t>
  </si>
  <si>
    <t>21.06.012</t>
  </si>
  <si>
    <t>-295719773</t>
  </si>
  <si>
    <t>21.06.013</t>
  </si>
  <si>
    <t>157014184</t>
  </si>
  <si>
    <t>21.06.014</t>
  </si>
  <si>
    <t>183638545</t>
  </si>
  <si>
    <t>21.06.015</t>
  </si>
  <si>
    <t>-1633083893</t>
  </si>
  <si>
    <t>21.06.016</t>
  </si>
  <si>
    <t>Kontrolní měření smyčky na kabelu/žil</t>
  </si>
  <si>
    <t>-1086547179</t>
  </si>
  <si>
    <t>21.06.017</t>
  </si>
  <si>
    <t>Kontrolní měření izolačního stavu kabel/žil</t>
  </si>
  <si>
    <t>-271204587</t>
  </si>
  <si>
    <t>21.06.018</t>
  </si>
  <si>
    <t>308365689</t>
  </si>
  <si>
    <t>21.07</t>
  </si>
  <si>
    <t>Ostatní elektromontáže PSOV č.2</t>
  </si>
  <si>
    <t>21.07.001</t>
  </si>
  <si>
    <t>1014570865</t>
  </si>
  <si>
    <t>21.07.002</t>
  </si>
  <si>
    <t>70526787</t>
  </si>
  <si>
    <t>21.07.003</t>
  </si>
  <si>
    <t>860355430</t>
  </si>
  <si>
    <t>21.07.004</t>
  </si>
  <si>
    <t>1864824434</t>
  </si>
  <si>
    <t>21.07.005</t>
  </si>
  <si>
    <t>1776844014</t>
  </si>
  <si>
    <t>21.08</t>
  </si>
  <si>
    <t>Zemní práce PSOV č.2</t>
  </si>
  <si>
    <t>21.08.001</t>
  </si>
  <si>
    <t>Výkop jámy pro stožár, bet.základ a jiné zařízení, zemina třídy 3-4, strojně</t>
  </si>
  <si>
    <t>-2137250003</t>
  </si>
  <si>
    <t>21.08.002</t>
  </si>
  <si>
    <t>Zához jámy, upěchování, úprava povrchu v zemině třídy 3-4</t>
  </si>
  <si>
    <t>2135532908</t>
  </si>
  <si>
    <t>21.08.003</t>
  </si>
  <si>
    <t>-1426981707</t>
  </si>
  <si>
    <t>VRN - Vedlejší rozpočtové náklady</t>
  </si>
  <si>
    <t>k.ú. Mělice a Lohenice</t>
  </si>
  <si>
    <t>Město Přelouč, Československé Armády 1665, Přelouč</t>
  </si>
  <si>
    <t>IKKO Hradec Králové, s.r.o., Bří. Štefanů 238, HK</t>
  </si>
  <si>
    <t>K. Hlaváčková</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</si>
  <si>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</si>
  <si>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</si>
  <si>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</si>
  <si>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</si>
  <si>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</si>
  <si>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VRN1</t>
  </si>
  <si>
    <t>Průzkumné, geodetické a projektové práce</t>
  </si>
  <si>
    <t>011135000R</t>
  </si>
  <si>
    <t>Hydrogeologický dohled základní</t>
  </si>
  <si>
    <t>…</t>
  </si>
  <si>
    <t>1024</t>
  </si>
  <si>
    <t>-1107337483</t>
  </si>
  <si>
    <t>011303000</t>
  </si>
  <si>
    <t>Archeologická činnost bez rozlišení</t>
  </si>
  <si>
    <t>-1140922536</t>
  </si>
  <si>
    <t>Poznámka k položce:_x000d_
- archeologický dohled a základní průzkum</t>
  </si>
  <si>
    <t>012103000</t>
  </si>
  <si>
    <t>Geodetické práce před výstavbou</t>
  </si>
  <si>
    <t>-1694777670</t>
  </si>
  <si>
    <t>Poznámka k položce:_x000d_
- vytýčení stavby - trasy kanalizace a objektů_x000d_
- vytýčení inženýrských sítí</t>
  </si>
  <si>
    <t>012303000</t>
  </si>
  <si>
    <t>Geodetické práce po výstavbě</t>
  </si>
  <si>
    <t>2126145507</t>
  </si>
  <si>
    <t xml:space="preserve">Poznámka k položce:_x000d_
1/ zaměření skutečného provedení stavby_x000d_
     - gravitační potrubí - 923,0 m_x000d_
     - výtlačná potrubí - 1863,0 m_x000d_
2/ vyhotovení geometrických plánů</t>
  </si>
  <si>
    <t>013103000</t>
  </si>
  <si>
    <t>Záměry, studie bez rozlišení</t>
  </si>
  <si>
    <t>67678015</t>
  </si>
  <si>
    <t>Poznámka k položce:_x000d_
- havarijní a povodňový plán během výstavby</t>
  </si>
  <si>
    <t>013163000R</t>
  </si>
  <si>
    <t>Zpracování provozního a kanalizačního řádu</t>
  </si>
  <si>
    <t>1831030817</t>
  </si>
  <si>
    <t>013254000</t>
  </si>
  <si>
    <t>Dokumentace skutečného provedení stavby</t>
  </si>
  <si>
    <t>474687815</t>
  </si>
  <si>
    <t>VRN3</t>
  </si>
  <si>
    <t>Zařízení staveniště</t>
  </si>
  <si>
    <t>030001000</t>
  </si>
  <si>
    <t>-1752371734</t>
  </si>
  <si>
    <t>Poznámka k položce:_x000d_
- úprava plochy pro ZS, zajištění energií, zřízení vybavení, oplocení, osvětlení a zabezpečení, zrušení ZS</t>
  </si>
  <si>
    <t>VRN4</t>
  </si>
  <si>
    <t>Inženýrská činnost</t>
  </si>
  <si>
    <t>043103000</t>
  </si>
  <si>
    <t>Zkoušky bez rozlišení</t>
  </si>
  <si>
    <t>1873794036</t>
  </si>
  <si>
    <t>Poznámka k položce:_x000d_
- vyzkoušení a komplexní zkoušky dodaného technologického vystrojení, zařízení a strojů v rozsahu nutném k ověření úplnosti a správnosti funkce</t>
  </si>
  <si>
    <t>043194000</t>
  </si>
  <si>
    <t>Ostatní zkoušky</t>
  </si>
  <si>
    <t>1482137046</t>
  </si>
  <si>
    <t>Poznámka k položce:_x000d_
- např. provedení hutnících zkoušek v komunikacích</t>
  </si>
  <si>
    <t>049103000</t>
  </si>
  <si>
    <t>Náklady vzniklé v souvislosti s realizací stavby</t>
  </si>
  <si>
    <t>-1752549662</t>
  </si>
  <si>
    <t>Poznámka k položce:_x000d_
- náklady na dočasný zábor pozemků_x000d_
- úhrada oprávněných poplatků</t>
  </si>
  <si>
    <t>VRN7</t>
  </si>
  <si>
    <t>Provozní vlivy</t>
  </si>
  <si>
    <t>072002000</t>
  </si>
  <si>
    <t>Silniční provoz</t>
  </si>
  <si>
    <t>1865017143</t>
  </si>
  <si>
    <t>Poznámka k položce:_x000d_
- omezení dopravy v místě stavby_x000d_
- dopravně inženýrské opatření - zřízení, údržba, přemístění a odstranění dočasného dopravního značení po dobu výstavby _x000d_
- projednání dopravního značení k dopravním omezením s pověřenými organizacemi</t>
  </si>
  <si>
    <t>VRN9</t>
  </si>
  <si>
    <t>Ostatní náklady</t>
  </si>
  <si>
    <t>091002000</t>
  </si>
  <si>
    <t>Ostatní náklady související s objektem</t>
  </si>
  <si>
    <t>2115419033</t>
  </si>
  <si>
    <t>Poznámka k položce:_x000d_
- zřízení a zabezpečení provizorních vstupů a vjezdů ke stávajícím objektům po dobu výstavby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</si>
  <si>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</si>
  <si>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</si>
  <si>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</si>
  <si>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</si>
  <si>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</si>
  <si>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</si>
  <si>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</si>
  <si>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</si>
  <si>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</si>
  <si>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</si>
  <si>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</si>
  <si>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t>
  </si>
  <si>
    <t>Stavební objekt pozemní</t>
  </si>
  <si>
    <t>Stavební objekt inženýrský</t>
  </si>
  <si>
    <t>Provozní soubor</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</si>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</sst>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0000A8"/>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8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0" xfId="0" applyNumberFormat="1" applyFont="1" applyAlignment="1" applyProtection="1">
      <alignment horizontal="righ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4"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5"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3" fillId="0" borderId="1" xfId="0" applyFont="1" applyBorder="1" applyAlignment="1">
      <alignment horizontal="center" vertical="center"/>
    </xf>
    <xf numFmtId="0" fontId="43"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4"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3"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5" fillId="0" borderId="0" xfId="0" applyFont="1" applyAlignment="1">
      <alignment vertical="center"/>
    </xf>
    <xf numFmtId="0" fontId="42" fillId="0" borderId="1" xfId="0" applyFont="1" applyBorder="1" applyAlignment="1">
      <alignment vertical="center"/>
    </xf>
    <xf numFmtId="0" fontId="45" fillId="0" borderId="29" xfId="0" applyFont="1" applyBorder="1" applyAlignment="1">
      <alignment vertical="center"/>
    </xf>
    <xf numFmtId="0" fontId="42" fillId="0" borderId="29" xfId="0" applyFont="1" applyBorder="1" applyAlignment="1">
      <alignment vertical="center"/>
    </xf>
    <xf numFmtId="0" fontId="0" fillId="0" borderId="1" xfId="0"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5"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1" xfId="0" applyFont="1" applyBorder="1" applyAlignment="1">
      <alignment horizontal="center" vertical="center"/>
    </xf>
    <xf numFmtId="0" fontId="40" fillId="0" borderId="1" xfId="0" applyFont="1" applyBorder="1" applyAlignment="1">
      <alignment horizontal="lef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theme" Target="theme/theme1.xml" /><Relationship Id="rId16" Type="http://schemas.openxmlformats.org/officeDocument/2006/relationships/calcChain" Target="calcChain.xml" /><Relationship Id="rId1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27</v>
      </c>
      <c r="AO10" s="24"/>
      <c r="AP10" s="24"/>
      <c r="AQ10" s="24"/>
      <c r="AR10" s="22"/>
      <c r="BE10" s="33"/>
      <c r="BS10" s="19" t="s">
        <v>6</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30</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32</v>
      </c>
      <c r="AO13" s="24"/>
      <c r="AP13" s="24"/>
      <c r="AQ13" s="24"/>
      <c r="AR13" s="22"/>
      <c r="BE13" s="33"/>
      <c r="BS13" s="19" t="s">
        <v>6</v>
      </c>
    </row>
    <row r="14">
      <c r="B14" s="23"/>
      <c r="C14" s="24"/>
      <c r="D14" s="24"/>
      <c r="E14" s="36" t="s">
        <v>32</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32</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34</v>
      </c>
      <c r="AO16" s="24"/>
      <c r="AP16" s="24"/>
      <c r="AQ16" s="24"/>
      <c r="AR16" s="22"/>
      <c r="BE16" s="33"/>
      <c r="BS16" s="19" t="s">
        <v>4</v>
      </c>
    </row>
    <row r="17" s="1" customFormat="1" ht="18.48" customHeight="1">
      <c r="B17" s="23"/>
      <c r="C17" s="24"/>
      <c r="D17" s="24"/>
      <c r="E17" s="29" t="s">
        <v>35</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36</v>
      </c>
      <c r="AO17" s="24"/>
      <c r="AP17" s="24"/>
      <c r="AQ17" s="24"/>
      <c r="AR17" s="22"/>
      <c r="BE17" s="33"/>
      <c r="BS17" s="19" t="s">
        <v>37</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38</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39</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40</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41</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42</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43</v>
      </c>
      <c r="M28" s="47"/>
      <c r="N28" s="47"/>
      <c r="O28" s="47"/>
      <c r="P28" s="47"/>
      <c r="Q28" s="42"/>
      <c r="R28" s="42"/>
      <c r="S28" s="42"/>
      <c r="T28" s="42"/>
      <c r="U28" s="42"/>
      <c r="V28" s="42"/>
      <c r="W28" s="47" t="s">
        <v>44</v>
      </c>
      <c r="X28" s="47"/>
      <c r="Y28" s="47"/>
      <c r="Z28" s="47"/>
      <c r="AA28" s="47"/>
      <c r="AB28" s="47"/>
      <c r="AC28" s="47"/>
      <c r="AD28" s="47"/>
      <c r="AE28" s="47"/>
      <c r="AF28" s="42"/>
      <c r="AG28" s="42"/>
      <c r="AH28" s="42"/>
      <c r="AI28" s="42"/>
      <c r="AJ28" s="42"/>
      <c r="AK28" s="47" t="s">
        <v>45</v>
      </c>
      <c r="AL28" s="47"/>
      <c r="AM28" s="47"/>
      <c r="AN28" s="47"/>
      <c r="AO28" s="47"/>
      <c r="AP28" s="42"/>
      <c r="AQ28" s="42"/>
      <c r="AR28" s="46"/>
      <c r="BE28" s="33"/>
    </row>
    <row r="29" s="3" customFormat="1" ht="14.4" customHeight="1">
      <c r="A29" s="3"/>
      <c r="B29" s="48"/>
      <c r="C29" s="49"/>
      <c r="D29" s="34" t="s">
        <v>46</v>
      </c>
      <c r="E29" s="49"/>
      <c r="F29" s="34" t="s">
        <v>47</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48</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49</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50</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51</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52</v>
      </c>
      <c r="E35" s="56"/>
      <c r="F35" s="56"/>
      <c r="G35" s="56"/>
      <c r="H35" s="56"/>
      <c r="I35" s="56"/>
      <c r="J35" s="56"/>
      <c r="K35" s="56"/>
      <c r="L35" s="56"/>
      <c r="M35" s="56"/>
      <c r="N35" s="56"/>
      <c r="O35" s="56"/>
      <c r="P35" s="56"/>
      <c r="Q35" s="56"/>
      <c r="R35" s="56"/>
      <c r="S35" s="56"/>
      <c r="T35" s="57" t="s">
        <v>53</v>
      </c>
      <c r="U35" s="56"/>
      <c r="V35" s="56"/>
      <c r="W35" s="56"/>
      <c r="X35" s="58" t="s">
        <v>54</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55</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Melice_DPS</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Splašková kanalizace Mělice s převedením odpadníchvod do Lohenic</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k.ú. Mělice a Lohenice u Přelouče</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24. 5. 2019</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25.65" customHeight="1">
      <c r="A49" s="40"/>
      <c r="B49" s="41"/>
      <c r="C49" s="34" t="s">
        <v>25</v>
      </c>
      <c r="D49" s="42"/>
      <c r="E49" s="42"/>
      <c r="F49" s="42"/>
      <c r="G49" s="42"/>
      <c r="H49" s="42"/>
      <c r="I49" s="42"/>
      <c r="J49" s="42"/>
      <c r="K49" s="42"/>
      <c r="L49" s="66" t="str">
        <f>IF(E11= "","",E11)</f>
        <v>Město Přelouč, Čs. Armády 1665, Přelouč</v>
      </c>
      <c r="M49" s="42"/>
      <c r="N49" s="42"/>
      <c r="O49" s="42"/>
      <c r="P49" s="42"/>
      <c r="Q49" s="42"/>
      <c r="R49" s="42"/>
      <c r="S49" s="42"/>
      <c r="T49" s="42"/>
      <c r="U49" s="42"/>
      <c r="V49" s="42"/>
      <c r="W49" s="42"/>
      <c r="X49" s="42"/>
      <c r="Y49" s="42"/>
      <c r="Z49" s="42"/>
      <c r="AA49" s="42"/>
      <c r="AB49" s="42"/>
      <c r="AC49" s="42"/>
      <c r="AD49" s="42"/>
      <c r="AE49" s="42"/>
      <c r="AF49" s="42"/>
      <c r="AG49" s="42"/>
      <c r="AH49" s="42"/>
      <c r="AI49" s="34" t="s">
        <v>33</v>
      </c>
      <c r="AJ49" s="42"/>
      <c r="AK49" s="42"/>
      <c r="AL49" s="42"/>
      <c r="AM49" s="75" t="str">
        <f>IF(E17="","",E17)</f>
        <v>IKKO Hradec Králové,s.r.o., Bratří Štefanů 238, HK</v>
      </c>
      <c r="AN49" s="66"/>
      <c r="AO49" s="66"/>
      <c r="AP49" s="66"/>
      <c r="AQ49" s="42"/>
      <c r="AR49" s="46"/>
      <c r="AS49" s="76" t="s">
        <v>56</v>
      </c>
      <c r="AT49" s="77"/>
      <c r="AU49" s="78"/>
      <c r="AV49" s="78"/>
      <c r="AW49" s="78"/>
      <c r="AX49" s="78"/>
      <c r="AY49" s="78"/>
      <c r="AZ49" s="78"/>
      <c r="BA49" s="78"/>
      <c r="BB49" s="78"/>
      <c r="BC49" s="78"/>
      <c r="BD49" s="79"/>
      <c r="BE49" s="40"/>
    </row>
    <row r="50" s="2" customFormat="1" ht="25.65" customHeight="1">
      <c r="A50" s="40"/>
      <c r="B50" s="41"/>
      <c r="C50" s="34" t="s">
        <v>31</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38</v>
      </c>
      <c r="AJ50" s="42"/>
      <c r="AK50" s="42"/>
      <c r="AL50" s="42"/>
      <c r="AM50" s="75" t="str">
        <f>IF(E20="","",E20)</f>
        <v>K.Hlaváčková, V.Lédl, P.Šafránek</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57</v>
      </c>
      <c r="D52" s="89"/>
      <c r="E52" s="89"/>
      <c r="F52" s="89"/>
      <c r="G52" s="89"/>
      <c r="H52" s="90"/>
      <c r="I52" s="91" t="s">
        <v>58</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59</v>
      </c>
      <c r="AH52" s="89"/>
      <c r="AI52" s="89"/>
      <c r="AJ52" s="89"/>
      <c r="AK52" s="89"/>
      <c r="AL52" s="89"/>
      <c r="AM52" s="89"/>
      <c r="AN52" s="91" t="s">
        <v>60</v>
      </c>
      <c r="AO52" s="89"/>
      <c r="AP52" s="89"/>
      <c r="AQ52" s="93" t="s">
        <v>61</v>
      </c>
      <c r="AR52" s="46"/>
      <c r="AS52" s="94" t="s">
        <v>62</v>
      </c>
      <c r="AT52" s="95" t="s">
        <v>63</v>
      </c>
      <c r="AU52" s="95" t="s">
        <v>64</v>
      </c>
      <c r="AV52" s="95" t="s">
        <v>65</v>
      </c>
      <c r="AW52" s="95" t="s">
        <v>66</v>
      </c>
      <c r="AX52" s="95" t="s">
        <v>67</v>
      </c>
      <c r="AY52" s="95" t="s">
        <v>68</v>
      </c>
      <c r="AZ52" s="95" t="s">
        <v>69</v>
      </c>
      <c r="BA52" s="95" t="s">
        <v>70</v>
      </c>
      <c r="BB52" s="95" t="s">
        <v>71</v>
      </c>
      <c r="BC52" s="95" t="s">
        <v>72</v>
      </c>
      <c r="BD52" s="96" t="s">
        <v>73</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74</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ROUND(AG55+AG56+AG57+AG60+AG61+AG64+AG65+AG68,2)</f>
        <v>0</v>
      </c>
      <c r="AH54" s="103"/>
      <c r="AI54" s="103"/>
      <c r="AJ54" s="103"/>
      <c r="AK54" s="103"/>
      <c r="AL54" s="103"/>
      <c r="AM54" s="103"/>
      <c r="AN54" s="104">
        <f>SUM(AG54,AT54)</f>
        <v>0</v>
      </c>
      <c r="AO54" s="104"/>
      <c r="AP54" s="104"/>
      <c r="AQ54" s="105" t="s">
        <v>19</v>
      </c>
      <c r="AR54" s="106"/>
      <c r="AS54" s="107">
        <f>ROUND(AS55+AS56+AS57+AS60+AS61+AS64+AS65+AS68,2)</f>
        <v>0</v>
      </c>
      <c r="AT54" s="108">
        <f>ROUND(SUM(AV54:AW54),2)</f>
        <v>0</v>
      </c>
      <c r="AU54" s="109">
        <f>ROUND(AU55+AU56+AU57+AU60+AU61+AU64+AU65+AU68,5)</f>
        <v>0</v>
      </c>
      <c r="AV54" s="108">
        <f>ROUND(AZ54*L29,2)</f>
        <v>0</v>
      </c>
      <c r="AW54" s="108">
        <f>ROUND(BA54*L30,2)</f>
        <v>0</v>
      </c>
      <c r="AX54" s="108">
        <f>ROUND(BB54*L29,2)</f>
        <v>0</v>
      </c>
      <c r="AY54" s="108">
        <f>ROUND(BC54*L30,2)</f>
        <v>0</v>
      </c>
      <c r="AZ54" s="108">
        <f>ROUND(AZ55+AZ56+AZ57+AZ60+AZ61+AZ64+AZ65+AZ68,2)</f>
        <v>0</v>
      </c>
      <c r="BA54" s="108">
        <f>ROUND(BA55+BA56+BA57+BA60+BA61+BA64+BA65+BA68,2)</f>
        <v>0</v>
      </c>
      <c r="BB54" s="108">
        <f>ROUND(BB55+BB56+BB57+BB60+BB61+BB64+BB65+BB68,2)</f>
        <v>0</v>
      </c>
      <c r="BC54" s="108">
        <f>ROUND(BC55+BC56+BC57+BC60+BC61+BC64+BC65+BC68,2)</f>
        <v>0</v>
      </c>
      <c r="BD54" s="110">
        <f>ROUND(BD55+BD56+BD57+BD60+BD61+BD64+BD65+BD68,2)</f>
        <v>0</v>
      </c>
      <c r="BE54" s="6"/>
      <c r="BS54" s="111" t="s">
        <v>75</v>
      </c>
      <c r="BT54" s="111" t="s">
        <v>76</v>
      </c>
      <c r="BU54" s="112" t="s">
        <v>77</v>
      </c>
      <c r="BV54" s="111" t="s">
        <v>78</v>
      </c>
      <c r="BW54" s="111" t="s">
        <v>5</v>
      </c>
      <c r="BX54" s="111" t="s">
        <v>79</v>
      </c>
      <c r="CL54" s="111" t="s">
        <v>19</v>
      </c>
    </row>
    <row r="55" s="7" customFormat="1" ht="16.5" customHeight="1">
      <c r="A55" s="113" t="s">
        <v>80</v>
      </c>
      <c r="B55" s="114"/>
      <c r="C55" s="115"/>
      <c r="D55" s="116" t="s">
        <v>81</v>
      </c>
      <c r="E55" s="116"/>
      <c r="F55" s="116"/>
      <c r="G55" s="116"/>
      <c r="H55" s="116"/>
      <c r="I55" s="117"/>
      <c r="J55" s="116" t="s">
        <v>82</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'IO-01 - Splašková kanaliz...'!J30</f>
        <v>0</v>
      </c>
      <c r="AH55" s="117"/>
      <c r="AI55" s="117"/>
      <c r="AJ55" s="117"/>
      <c r="AK55" s="117"/>
      <c r="AL55" s="117"/>
      <c r="AM55" s="117"/>
      <c r="AN55" s="118">
        <f>SUM(AG55,AT55)</f>
        <v>0</v>
      </c>
      <c r="AO55" s="117"/>
      <c r="AP55" s="117"/>
      <c r="AQ55" s="119" t="s">
        <v>83</v>
      </c>
      <c r="AR55" s="120"/>
      <c r="AS55" s="121">
        <v>0</v>
      </c>
      <c r="AT55" s="122">
        <f>ROUND(SUM(AV55:AW55),2)</f>
        <v>0</v>
      </c>
      <c r="AU55" s="123">
        <f>'IO-01 - Splašková kanaliz...'!P92</f>
        <v>0</v>
      </c>
      <c r="AV55" s="122">
        <f>'IO-01 - Splašková kanaliz...'!J33</f>
        <v>0</v>
      </c>
      <c r="AW55" s="122">
        <f>'IO-01 - Splašková kanaliz...'!J34</f>
        <v>0</v>
      </c>
      <c r="AX55" s="122">
        <f>'IO-01 - Splašková kanaliz...'!J35</f>
        <v>0</v>
      </c>
      <c r="AY55" s="122">
        <f>'IO-01 - Splašková kanaliz...'!J36</f>
        <v>0</v>
      </c>
      <c r="AZ55" s="122">
        <f>'IO-01 - Splašková kanaliz...'!F33</f>
        <v>0</v>
      </c>
      <c r="BA55" s="122">
        <f>'IO-01 - Splašková kanaliz...'!F34</f>
        <v>0</v>
      </c>
      <c r="BB55" s="122">
        <f>'IO-01 - Splašková kanaliz...'!F35</f>
        <v>0</v>
      </c>
      <c r="BC55" s="122">
        <f>'IO-01 - Splašková kanaliz...'!F36</f>
        <v>0</v>
      </c>
      <c r="BD55" s="124">
        <f>'IO-01 - Splašková kanaliz...'!F37</f>
        <v>0</v>
      </c>
      <c r="BE55" s="7"/>
      <c r="BT55" s="125" t="s">
        <v>84</v>
      </c>
      <c r="BV55" s="125" t="s">
        <v>78</v>
      </c>
      <c r="BW55" s="125" t="s">
        <v>85</v>
      </c>
      <c r="BX55" s="125" t="s">
        <v>5</v>
      </c>
      <c r="CL55" s="125" t="s">
        <v>19</v>
      </c>
      <c r="CM55" s="125" t="s">
        <v>86</v>
      </c>
    </row>
    <row r="56" s="7" customFormat="1" ht="16.5" customHeight="1">
      <c r="A56" s="113" t="s">
        <v>80</v>
      </c>
      <c r="B56" s="114"/>
      <c r="C56" s="115"/>
      <c r="D56" s="116" t="s">
        <v>87</v>
      </c>
      <c r="E56" s="116"/>
      <c r="F56" s="116"/>
      <c r="G56" s="116"/>
      <c r="H56" s="116"/>
      <c r="I56" s="117"/>
      <c r="J56" s="116" t="s">
        <v>88</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'IO-02 - Splašková kanaliz...'!J30</f>
        <v>0</v>
      </c>
      <c r="AH56" s="117"/>
      <c r="AI56" s="117"/>
      <c r="AJ56" s="117"/>
      <c r="AK56" s="117"/>
      <c r="AL56" s="117"/>
      <c r="AM56" s="117"/>
      <c r="AN56" s="118">
        <f>SUM(AG56,AT56)</f>
        <v>0</v>
      </c>
      <c r="AO56" s="117"/>
      <c r="AP56" s="117"/>
      <c r="AQ56" s="119" t="s">
        <v>83</v>
      </c>
      <c r="AR56" s="120"/>
      <c r="AS56" s="121">
        <v>0</v>
      </c>
      <c r="AT56" s="122">
        <f>ROUND(SUM(AV56:AW56),2)</f>
        <v>0</v>
      </c>
      <c r="AU56" s="123">
        <f>'IO-02 - Splašková kanaliz...'!P88</f>
        <v>0</v>
      </c>
      <c r="AV56" s="122">
        <f>'IO-02 - Splašková kanaliz...'!J33</f>
        <v>0</v>
      </c>
      <c r="AW56" s="122">
        <f>'IO-02 - Splašková kanaliz...'!J34</f>
        <v>0</v>
      </c>
      <c r="AX56" s="122">
        <f>'IO-02 - Splašková kanaliz...'!J35</f>
        <v>0</v>
      </c>
      <c r="AY56" s="122">
        <f>'IO-02 - Splašková kanaliz...'!J36</f>
        <v>0</v>
      </c>
      <c r="AZ56" s="122">
        <f>'IO-02 - Splašková kanaliz...'!F33</f>
        <v>0</v>
      </c>
      <c r="BA56" s="122">
        <f>'IO-02 - Splašková kanaliz...'!F34</f>
        <v>0</v>
      </c>
      <c r="BB56" s="122">
        <f>'IO-02 - Splašková kanaliz...'!F35</f>
        <v>0</v>
      </c>
      <c r="BC56" s="122">
        <f>'IO-02 - Splašková kanaliz...'!F36</f>
        <v>0</v>
      </c>
      <c r="BD56" s="124">
        <f>'IO-02 - Splašková kanaliz...'!F37</f>
        <v>0</v>
      </c>
      <c r="BE56" s="7"/>
      <c r="BT56" s="125" t="s">
        <v>84</v>
      </c>
      <c r="BV56" s="125" t="s">
        <v>78</v>
      </c>
      <c r="BW56" s="125" t="s">
        <v>89</v>
      </c>
      <c r="BX56" s="125" t="s">
        <v>5</v>
      </c>
      <c r="CL56" s="125" t="s">
        <v>19</v>
      </c>
      <c r="CM56" s="125" t="s">
        <v>86</v>
      </c>
    </row>
    <row r="57" s="7" customFormat="1" ht="24.75" customHeight="1">
      <c r="A57" s="7"/>
      <c r="B57" s="114"/>
      <c r="C57" s="115"/>
      <c r="D57" s="116" t="s">
        <v>90</v>
      </c>
      <c r="E57" s="116"/>
      <c r="F57" s="116"/>
      <c r="G57" s="116"/>
      <c r="H57" s="116"/>
      <c r="I57" s="117"/>
      <c r="J57" s="116" t="s">
        <v>91</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26">
        <f>ROUND(SUM(AG58:AG59),2)</f>
        <v>0</v>
      </c>
      <c r="AH57" s="117"/>
      <c r="AI57" s="117"/>
      <c r="AJ57" s="117"/>
      <c r="AK57" s="117"/>
      <c r="AL57" s="117"/>
      <c r="AM57" s="117"/>
      <c r="AN57" s="118">
        <f>SUM(AG57,AT57)</f>
        <v>0</v>
      </c>
      <c r="AO57" s="117"/>
      <c r="AP57" s="117"/>
      <c r="AQ57" s="119" t="s">
        <v>83</v>
      </c>
      <c r="AR57" s="120"/>
      <c r="AS57" s="121">
        <f>ROUND(SUM(AS58:AS59),2)</f>
        <v>0</v>
      </c>
      <c r="AT57" s="122">
        <f>ROUND(SUM(AV57:AW57),2)</f>
        <v>0</v>
      </c>
      <c r="AU57" s="123">
        <f>ROUND(SUM(AU58:AU59),5)</f>
        <v>0</v>
      </c>
      <c r="AV57" s="122">
        <f>ROUND(AZ57*L29,2)</f>
        <v>0</v>
      </c>
      <c r="AW57" s="122">
        <f>ROUND(BA57*L30,2)</f>
        <v>0</v>
      </c>
      <c r="AX57" s="122">
        <f>ROUND(BB57*L29,2)</f>
        <v>0</v>
      </c>
      <c r="AY57" s="122">
        <f>ROUND(BC57*L30,2)</f>
        <v>0</v>
      </c>
      <c r="AZ57" s="122">
        <f>ROUND(SUM(AZ58:AZ59),2)</f>
        <v>0</v>
      </c>
      <c r="BA57" s="122">
        <f>ROUND(SUM(BA58:BA59),2)</f>
        <v>0</v>
      </c>
      <c r="BB57" s="122">
        <f>ROUND(SUM(BB58:BB59),2)</f>
        <v>0</v>
      </c>
      <c r="BC57" s="122">
        <f>ROUND(SUM(BC58:BC59),2)</f>
        <v>0</v>
      </c>
      <c r="BD57" s="124">
        <f>ROUND(SUM(BD58:BD59),2)</f>
        <v>0</v>
      </c>
      <c r="BE57" s="7"/>
      <c r="BS57" s="125" t="s">
        <v>75</v>
      </c>
      <c r="BT57" s="125" t="s">
        <v>84</v>
      </c>
      <c r="BU57" s="125" t="s">
        <v>77</v>
      </c>
      <c r="BV57" s="125" t="s">
        <v>78</v>
      </c>
      <c r="BW57" s="125" t="s">
        <v>92</v>
      </c>
      <c r="BX57" s="125" t="s">
        <v>5</v>
      </c>
      <c r="CL57" s="125" t="s">
        <v>19</v>
      </c>
      <c r="CM57" s="125" t="s">
        <v>86</v>
      </c>
    </row>
    <row r="58" s="4" customFormat="1" ht="16.5" customHeight="1">
      <c r="A58" s="113" t="s">
        <v>80</v>
      </c>
      <c r="B58" s="65"/>
      <c r="C58" s="127"/>
      <c r="D58" s="127"/>
      <c r="E58" s="128" t="s">
        <v>93</v>
      </c>
      <c r="F58" s="128"/>
      <c r="G58" s="128"/>
      <c r="H58" s="128"/>
      <c r="I58" s="128"/>
      <c r="J58" s="127"/>
      <c r="K58" s="128" t="s">
        <v>94</v>
      </c>
      <c r="L58" s="128"/>
      <c r="M58" s="128"/>
      <c r="N58" s="128"/>
      <c r="O58" s="128"/>
      <c r="P58" s="128"/>
      <c r="Q58" s="128"/>
      <c r="R58" s="128"/>
      <c r="S58" s="128"/>
      <c r="T58" s="128"/>
      <c r="U58" s="128"/>
      <c r="V58" s="128"/>
      <c r="W58" s="128"/>
      <c r="X58" s="128"/>
      <c r="Y58" s="128"/>
      <c r="Z58" s="128"/>
      <c r="AA58" s="128"/>
      <c r="AB58" s="128"/>
      <c r="AC58" s="128"/>
      <c r="AD58" s="128"/>
      <c r="AE58" s="128"/>
      <c r="AF58" s="128"/>
      <c r="AG58" s="129">
        <f>'01 - Opravy komunikací'!J32</f>
        <v>0</v>
      </c>
      <c r="AH58" s="127"/>
      <c r="AI58" s="127"/>
      <c r="AJ58" s="127"/>
      <c r="AK58" s="127"/>
      <c r="AL58" s="127"/>
      <c r="AM58" s="127"/>
      <c r="AN58" s="129">
        <f>SUM(AG58,AT58)</f>
        <v>0</v>
      </c>
      <c r="AO58" s="127"/>
      <c r="AP58" s="127"/>
      <c r="AQ58" s="130" t="s">
        <v>95</v>
      </c>
      <c r="AR58" s="67"/>
      <c r="AS58" s="131">
        <v>0</v>
      </c>
      <c r="AT58" s="132">
        <f>ROUND(SUM(AV58:AW58),2)</f>
        <v>0</v>
      </c>
      <c r="AU58" s="133">
        <f>'01 - Opravy komunikací'!P90</f>
        <v>0</v>
      </c>
      <c r="AV58" s="132">
        <f>'01 - Opravy komunikací'!J35</f>
        <v>0</v>
      </c>
      <c r="AW58" s="132">
        <f>'01 - Opravy komunikací'!J36</f>
        <v>0</v>
      </c>
      <c r="AX58" s="132">
        <f>'01 - Opravy komunikací'!J37</f>
        <v>0</v>
      </c>
      <c r="AY58" s="132">
        <f>'01 - Opravy komunikací'!J38</f>
        <v>0</v>
      </c>
      <c r="AZ58" s="132">
        <f>'01 - Opravy komunikací'!F35</f>
        <v>0</v>
      </c>
      <c r="BA58" s="132">
        <f>'01 - Opravy komunikací'!F36</f>
        <v>0</v>
      </c>
      <c r="BB58" s="132">
        <f>'01 - Opravy komunikací'!F37</f>
        <v>0</v>
      </c>
      <c r="BC58" s="132">
        <f>'01 - Opravy komunikací'!F38</f>
        <v>0</v>
      </c>
      <c r="BD58" s="134">
        <f>'01 - Opravy komunikací'!F39</f>
        <v>0</v>
      </c>
      <c r="BE58" s="4"/>
      <c r="BT58" s="135" t="s">
        <v>86</v>
      </c>
      <c r="BV58" s="135" t="s">
        <v>78</v>
      </c>
      <c r="BW58" s="135" t="s">
        <v>96</v>
      </c>
      <c r="BX58" s="135" t="s">
        <v>92</v>
      </c>
      <c r="CL58" s="135" t="s">
        <v>19</v>
      </c>
    </row>
    <row r="59" s="4" customFormat="1" ht="16.5" customHeight="1">
      <c r="A59" s="113" t="s">
        <v>80</v>
      </c>
      <c r="B59" s="65"/>
      <c r="C59" s="127"/>
      <c r="D59" s="127"/>
      <c r="E59" s="128" t="s">
        <v>97</v>
      </c>
      <c r="F59" s="128"/>
      <c r="G59" s="128"/>
      <c r="H59" s="128"/>
      <c r="I59" s="128"/>
      <c r="J59" s="127"/>
      <c r="K59" s="128" t="s">
        <v>98</v>
      </c>
      <c r="L59" s="128"/>
      <c r="M59" s="128"/>
      <c r="N59" s="128"/>
      <c r="O59" s="128"/>
      <c r="P59" s="128"/>
      <c r="Q59" s="128"/>
      <c r="R59" s="128"/>
      <c r="S59" s="128"/>
      <c r="T59" s="128"/>
      <c r="U59" s="128"/>
      <c r="V59" s="128"/>
      <c r="W59" s="128"/>
      <c r="X59" s="128"/>
      <c r="Y59" s="128"/>
      <c r="Z59" s="128"/>
      <c r="AA59" s="128"/>
      <c r="AB59" s="128"/>
      <c r="AC59" s="128"/>
      <c r="AD59" s="128"/>
      <c r="AE59" s="128"/>
      <c r="AF59" s="128"/>
      <c r="AG59" s="129">
        <f>'02 - Zpevněné plochy u ČS'!J32</f>
        <v>0</v>
      </c>
      <c r="AH59" s="127"/>
      <c r="AI59" s="127"/>
      <c r="AJ59" s="127"/>
      <c r="AK59" s="127"/>
      <c r="AL59" s="127"/>
      <c r="AM59" s="127"/>
      <c r="AN59" s="129">
        <f>SUM(AG59,AT59)</f>
        <v>0</v>
      </c>
      <c r="AO59" s="127"/>
      <c r="AP59" s="127"/>
      <c r="AQ59" s="130" t="s">
        <v>95</v>
      </c>
      <c r="AR59" s="67"/>
      <c r="AS59" s="131">
        <v>0</v>
      </c>
      <c r="AT59" s="132">
        <f>ROUND(SUM(AV59:AW59),2)</f>
        <v>0</v>
      </c>
      <c r="AU59" s="133">
        <f>'02 - Zpevněné plochy u ČS'!P90</f>
        <v>0</v>
      </c>
      <c r="AV59" s="132">
        <f>'02 - Zpevněné plochy u ČS'!J35</f>
        <v>0</v>
      </c>
      <c r="AW59" s="132">
        <f>'02 - Zpevněné plochy u ČS'!J36</f>
        <v>0</v>
      </c>
      <c r="AX59" s="132">
        <f>'02 - Zpevněné plochy u ČS'!J37</f>
        <v>0</v>
      </c>
      <c r="AY59" s="132">
        <f>'02 - Zpevněné plochy u ČS'!J38</f>
        <v>0</v>
      </c>
      <c r="AZ59" s="132">
        <f>'02 - Zpevněné plochy u ČS'!F35</f>
        <v>0</v>
      </c>
      <c r="BA59" s="132">
        <f>'02 - Zpevněné plochy u ČS'!F36</f>
        <v>0</v>
      </c>
      <c r="BB59" s="132">
        <f>'02 - Zpevněné plochy u ČS'!F37</f>
        <v>0</v>
      </c>
      <c r="BC59" s="132">
        <f>'02 - Zpevněné plochy u ČS'!F38</f>
        <v>0</v>
      </c>
      <c r="BD59" s="134">
        <f>'02 - Zpevněné plochy u ČS'!F39</f>
        <v>0</v>
      </c>
      <c r="BE59" s="4"/>
      <c r="BT59" s="135" t="s">
        <v>86</v>
      </c>
      <c r="BV59" s="135" t="s">
        <v>78</v>
      </c>
      <c r="BW59" s="135" t="s">
        <v>99</v>
      </c>
      <c r="BX59" s="135" t="s">
        <v>92</v>
      </c>
      <c r="CL59" s="135" t="s">
        <v>19</v>
      </c>
    </row>
    <row r="60" s="7" customFormat="1" ht="16.5" customHeight="1">
      <c r="A60" s="113" t="s">
        <v>80</v>
      </c>
      <c r="B60" s="114"/>
      <c r="C60" s="115"/>
      <c r="D60" s="116" t="s">
        <v>100</v>
      </c>
      <c r="E60" s="116"/>
      <c r="F60" s="116"/>
      <c r="G60" s="116"/>
      <c r="H60" s="116"/>
      <c r="I60" s="117"/>
      <c r="J60" s="116" t="s">
        <v>101</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8">
        <f>'IO-04 - Kabelové rozvody NN'!J30</f>
        <v>0</v>
      </c>
      <c r="AH60" s="117"/>
      <c r="AI60" s="117"/>
      <c r="AJ60" s="117"/>
      <c r="AK60" s="117"/>
      <c r="AL60" s="117"/>
      <c r="AM60" s="117"/>
      <c r="AN60" s="118">
        <f>SUM(AG60,AT60)</f>
        <v>0</v>
      </c>
      <c r="AO60" s="117"/>
      <c r="AP60" s="117"/>
      <c r="AQ60" s="119" t="s">
        <v>83</v>
      </c>
      <c r="AR60" s="120"/>
      <c r="AS60" s="121">
        <v>0</v>
      </c>
      <c r="AT60" s="122">
        <f>ROUND(SUM(AV60:AW60),2)</f>
        <v>0</v>
      </c>
      <c r="AU60" s="123">
        <f>'IO-04 - Kabelové rozvody NN'!P83</f>
        <v>0</v>
      </c>
      <c r="AV60" s="122">
        <f>'IO-04 - Kabelové rozvody NN'!J33</f>
        <v>0</v>
      </c>
      <c r="AW60" s="122">
        <f>'IO-04 - Kabelové rozvody NN'!J34</f>
        <v>0</v>
      </c>
      <c r="AX60" s="122">
        <f>'IO-04 - Kabelové rozvody NN'!J35</f>
        <v>0</v>
      </c>
      <c r="AY60" s="122">
        <f>'IO-04 - Kabelové rozvody NN'!J36</f>
        <v>0</v>
      </c>
      <c r="AZ60" s="122">
        <f>'IO-04 - Kabelové rozvody NN'!F33</f>
        <v>0</v>
      </c>
      <c r="BA60" s="122">
        <f>'IO-04 - Kabelové rozvody NN'!F34</f>
        <v>0</v>
      </c>
      <c r="BB60" s="122">
        <f>'IO-04 - Kabelové rozvody NN'!F35</f>
        <v>0</v>
      </c>
      <c r="BC60" s="122">
        <f>'IO-04 - Kabelové rozvody NN'!F36</f>
        <v>0</v>
      </c>
      <c r="BD60" s="124">
        <f>'IO-04 - Kabelové rozvody NN'!F37</f>
        <v>0</v>
      </c>
      <c r="BE60" s="7"/>
      <c r="BT60" s="125" t="s">
        <v>84</v>
      </c>
      <c r="BV60" s="125" t="s">
        <v>78</v>
      </c>
      <c r="BW60" s="125" t="s">
        <v>102</v>
      </c>
      <c r="BX60" s="125" t="s">
        <v>5</v>
      </c>
      <c r="CL60" s="125" t="s">
        <v>19</v>
      </c>
      <c r="CM60" s="125" t="s">
        <v>86</v>
      </c>
    </row>
    <row r="61" s="7" customFormat="1" ht="16.5" customHeight="1">
      <c r="A61" s="7"/>
      <c r="B61" s="114"/>
      <c r="C61" s="115"/>
      <c r="D61" s="116" t="s">
        <v>103</v>
      </c>
      <c r="E61" s="116"/>
      <c r="F61" s="116"/>
      <c r="G61" s="116"/>
      <c r="H61" s="116"/>
      <c r="I61" s="117"/>
      <c r="J61" s="116" t="s">
        <v>104</v>
      </c>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26">
        <f>ROUND(SUM(AG62:AG63),2)</f>
        <v>0</v>
      </c>
      <c r="AH61" s="117"/>
      <c r="AI61" s="117"/>
      <c r="AJ61" s="117"/>
      <c r="AK61" s="117"/>
      <c r="AL61" s="117"/>
      <c r="AM61" s="117"/>
      <c r="AN61" s="118">
        <f>SUM(AG61,AT61)</f>
        <v>0</v>
      </c>
      <c r="AO61" s="117"/>
      <c r="AP61" s="117"/>
      <c r="AQ61" s="119" t="s">
        <v>83</v>
      </c>
      <c r="AR61" s="120"/>
      <c r="AS61" s="121">
        <f>ROUND(SUM(AS62:AS63),2)</f>
        <v>0</v>
      </c>
      <c r="AT61" s="122">
        <f>ROUND(SUM(AV61:AW61),2)</f>
        <v>0</v>
      </c>
      <c r="AU61" s="123">
        <f>ROUND(SUM(AU62:AU63),5)</f>
        <v>0</v>
      </c>
      <c r="AV61" s="122">
        <f>ROUND(AZ61*L29,2)</f>
        <v>0</v>
      </c>
      <c r="AW61" s="122">
        <f>ROUND(BA61*L30,2)</f>
        <v>0</v>
      </c>
      <c r="AX61" s="122">
        <f>ROUND(BB61*L29,2)</f>
        <v>0</v>
      </c>
      <c r="AY61" s="122">
        <f>ROUND(BC61*L30,2)</f>
        <v>0</v>
      </c>
      <c r="AZ61" s="122">
        <f>ROUND(SUM(AZ62:AZ63),2)</f>
        <v>0</v>
      </c>
      <c r="BA61" s="122">
        <f>ROUND(SUM(BA62:BA63),2)</f>
        <v>0</v>
      </c>
      <c r="BB61" s="122">
        <f>ROUND(SUM(BB62:BB63),2)</f>
        <v>0</v>
      </c>
      <c r="BC61" s="122">
        <f>ROUND(SUM(BC62:BC63),2)</f>
        <v>0</v>
      </c>
      <c r="BD61" s="124">
        <f>ROUND(SUM(BD62:BD63),2)</f>
        <v>0</v>
      </c>
      <c r="BE61" s="7"/>
      <c r="BS61" s="125" t="s">
        <v>75</v>
      </c>
      <c r="BT61" s="125" t="s">
        <v>84</v>
      </c>
      <c r="BU61" s="125" t="s">
        <v>77</v>
      </c>
      <c r="BV61" s="125" t="s">
        <v>78</v>
      </c>
      <c r="BW61" s="125" t="s">
        <v>105</v>
      </c>
      <c r="BX61" s="125" t="s">
        <v>5</v>
      </c>
      <c r="CL61" s="125" t="s">
        <v>19</v>
      </c>
      <c r="CM61" s="125" t="s">
        <v>86</v>
      </c>
    </row>
    <row r="62" s="4" customFormat="1" ht="16.5" customHeight="1">
      <c r="A62" s="113" t="s">
        <v>80</v>
      </c>
      <c r="B62" s="65"/>
      <c r="C62" s="127"/>
      <c r="D62" s="127"/>
      <c r="E62" s="128" t="s">
        <v>93</v>
      </c>
      <c r="F62" s="128"/>
      <c r="G62" s="128"/>
      <c r="H62" s="128"/>
      <c r="I62" s="128"/>
      <c r="J62" s="127"/>
      <c r="K62" s="128" t="s">
        <v>106</v>
      </c>
      <c r="L62" s="128"/>
      <c r="M62" s="128"/>
      <c r="N62" s="128"/>
      <c r="O62" s="128"/>
      <c r="P62" s="128"/>
      <c r="Q62" s="128"/>
      <c r="R62" s="128"/>
      <c r="S62" s="128"/>
      <c r="T62" s="128"/>
      <c r="U62" s="128"/>
      <c r="V62" s="128"/>
      <c r="W62" s="128"/>
      <c r="X62" s="128"/>
      <c r="Y62" s="128"/>
      <c r="Z62" s="128"/>
      <c r="AA62" s="128"/>
      <c r="AB62" s="128"/>
      <c r="AC62" s="128"/>
      <c r="AD62" s="128"/>
      <c r="AE62" s="128"/>
      <c r="AF62" s="128"/>
      <c r="AG62" s="129">
        <f>'01 - Nadzemní část PSOV č.1'!J32</f>
        <v>0</v>
      </c>
      <c r="AH62" s="127"/>
      <c r="AI62" s="127"/>
      <c r="AJ62" s="127"/>
      <c r="AK62" s="127"/>
      <c r="AL62" s="127"/>
      <c r="AM62" s="127"/>
      <c r="AN62" s="129">
        <f>SUM(AG62,AT62)</f>
        <v>0</v>
      </c>
      <c r="AO62" s="127"/>
      <c r="AP62" s="127"/>
      <c r="AQ62" s="130" t="s">
        <v>95</v>
      </c>
      <c r="AR62" s="67"/>
      <c r="AS62" s="131">
        <v>0</v>
      </c>
      <c r="AT62" s="132">
        <f>ROUND(SUM(AV62:AW62),2)</f>
        <v>0</v>
      </c>
      <c r="AU62" s="133">
        <f>'01 - Nadzemní část PSOV č.1'!P109</f>
        <v>0</v>
      </c>
      <c r="AV62" s="132">
        <f>'01 - Nadzemní část PSOV č.1'!J35</f>
        <v>0</v>
      </c>
      <c r="AW62" s="132">
        <f>'01 - Nadzemní část PSOV č.1'!J36</f>
        <v>0</v>
      </c>
      <c r="AX62" s="132">
        <f>'01 - Nadzemní část PSOV č.1'!J37</f>
        <v>0</v>
      </c>
      <c r="AY62" s="132">
        <f>'01 - Nadzemní část PSOV č.1'!J38</f>
        <v>0</v>
      </c>
      <c r="AZ62" s="132">
        <f>'01 - Nadzemní část PSOV č.1'!F35</f>
        <v>0</v>
      </c>
      <c r="BA62" s="132">
        <f>'01 - Nadzemní část PSOV č.1'!F36</f>
        <v>0</v>
      </c>
      <c r="BB62" s="132">
        <f>'01 - Nadzemní část PSOV č.1'!F37</f>
        <v>0</v>
      </c>
      <c r="BC62" s="132">
        <f>'01 - Nadzemní část PSOV č.1'!F38</f>
        <v>0</v>
      </c>
      <c r="BD62" s="134">
        <f>'01 - Nadzemní část PSOV č.1'!F39</f>
        <v>0</v>
      </c>
      <c r="BE62" s="4"/>
      <c r="BT62" s="135" t="s">
        <v>86</v>
      </c>
      <c r="BV62" s="135" t="s">
        <v>78</v>
      </c>
      <c r="BW62" s="135" t="s">
        <v>107</v>
      </c>
      <c r="BX62" s="135" t="s">
        <v>105</v>
      </c>
      <c r="CL62" s="135" t="s">
        <v>19</v>
      </c>
    </row>
    <row r="63" s="4" customFormat="1" ht="16.5" customHeight="1">
      <c r="A63" s="113" t="s">
        <v>80</v>
      </c>
      <c r="B63" s="65"/>
      <c r="C63" s="127"/>
      <c r="D63" s="127"/>
      <c r="E63" s="128" t="s">
        <v>97</v>
      </c>
      <c r="F63" s="128"/>
      <c r="G63" s="128"/>
      <c r="H63" s="128"/>
      <c r="I63" s="128"/>
      <c r="J63" s="127"/>
      <c r="K63" s="128" t="s">
        <v>108</v>
      </c>
      <c r="L63" s="128"/>
      <c r="M63" s="128"/>
      <c r="N63" s="128"/>
      <c r="O63" s="128"/>
      <c r="P63" s="128"/>
      <c r="Q63" s="128"/>
      <c r="R63" s="128"/>
      <c r="S63" s="128"/>
      <c r="T63" s="128"/>
      <c r="U63" s="128"/>
      <c r="V63" s="128"/>
      <c r="W63" s="128"/>
      <c r="X63" s="128"/>
      <c r="Y63" s="128"/>
      <c r="Z63" s="128"/>
      <c r="AA63" s="128"/>
      <c r="AB63" s="128"/>
      <c r="AC63" s="128"/>
      <c r="AD63" s="128"/>
      <c r="AE63" s="128"/>
      <c r="AF63" s="128"/>
      <c r="AG63" s="129">
        <f>'02 - Podzemní část PSOV č...'!J32</f>
        <v>0</v>
      </c>
      <c r="AH63" s="127"/>
      <c r="AI63" s="127"/>
      <c r="AJ63" s="127"/>
      <c r="AK63" s="127"/>
      <c r="AL63" s="127"/>
      <c r="AM63" s="127"/>
      <c r="AN63" s="129">
        <f>SUM(AG63,AT63)</f>
        <v>0</v>
      </c>
      <c r="AO63" s="127"/>
      <c r="AP63" s="127"/>
      <c r="AQ63" s="130" t="s">
        <v>95</v>
      </c>
      <c r="AR63" s="67"/>
      <c r="AS63" s="131">
        <v>0</v>
      </c>
      <c r="AT63" s="132">
        <f>ROUND(SUM(AV63:AW63),2)</f>
        <v>0</v>
      </c>
      <c r="AU63" s="133">
        <f>'02 - Podzemní část PSOV č...'!P94</f>
        <v>0</v>
      </c>
      <c r="AV63" s="132">
        <f>'02 - Podzemní část PSOV č...'!J35</f>
        <v>0</v>
      </c>
      <c r="AW63" s="132">
        <f>'02 - Podzemní část PSOV č...'!J36</f>
        <v>0</v>
      </c>
      <c r="AX63" s="132">
        <f>'02 - Podzemní část PSOV č...'!J37</f>
        <v>0</v>
      </c>
      <c r="AY63" s="132">
        <f>'02 - Podzemní část PSOV č...'!J38</f>
        <v>0</v>
      </c>
      <c r="AZ63" s="132">
        <f>'02 - Podzemní část PSOV č...'!F35</f>
        <v>0</v>
      </c>
      <c r="BA63" s="132">
        <f>'02 - Podzemní část PSOV č...'!F36</f>
        <v>0</v>
      </c>
      <c r="BB63" s="132">
        <f>'02 - Podzemní část PSOV č...'!F37</f>
        <v>0</v>
      </c>
      <c r="BC63" s="132">
        <f>'02 - Podzemní část PSOV č...'!F38</f>
        <v>0</v>
      </c>
      <c r="BD63" s="134">
        <f>'02 - Podzemní část PSOV č...'!F39</f>
        <v>0</v>
      </c>
      <c r="BE63" s="4"/>
      <c r="BT63" s="135" t="s">
        <v>86</v>
      </c>
      <c r="BV63" s="135" t="s">
        <v>78</v>
      </c>
      <c r="BW63" s="135" t="s">
        <v>109</v>
      </c>
      <c r="BX63" s="135" t="s">
        <v>105</v>
      </c>
      <c r="CL63" s="135" t="s">
        <v>19</v>
      </c>
    </row>
    <row r="64" s="7" customFormat="1" ht="16.5" customHeight="1">
      <c r="A64" s="113" t="s">
        <v>80</v>
      </c>
      <c r="B64" s="114"/>
      <c r="C64" s="115"/>
      <c r="D64" s="116" t="s">
        <v>110</v>
      </c>
      <c r="E64" s="116"/>
      <c r="F64" s="116"/>
      <c r="G64" s="116"/>
      <c r="H64" s="116"/>
      <c r="I64" s="117"/>
      <c r="J64" s="116" t="s">
        <v>111</v>
      </c>
      <c r="K64" s="116"/>
      <c r="L64" s="116"/>
      <c r="M64" s="116"/>
      <c r="N64" s="116"/>
      <c r="O64" s="116"/>
      <c r="P64" s="116"/>
      <c r="Q64" s="116"/>
      <c r="R64" s="116"/>
      <c r="S64" s="116"/>
      <c r="T64" s="116"/>
      <c r="U64" s="116"/>
      <c r="V64" s="116"/>
      <c r="W64" s="116"/>
      <c r="X64" s="116"/>
      <c r="Y64" s="116"/>
      <c r="Z64" s="116"/>
      <c r="AA64" s="116"/>
      <c r="AB64" s="116"/>
      <c r="AC64" s="116"/>
      <c r="AD64" s="116"/>
      <c r="AE64" s="116"/>
      <c r="AF64" s="116"/>
      <c r="AG64" s="118">
        <f>'PS-01 - Přečerpávací stan...'!J30</f>
        <v>0</v>
      </c>
      <c r="AH64" s="117"/>
      <c r="AI64" s="117"/>
      <c r="AJ64" s="117"/>
      <c r="AK64" s="117"/>
      <c r="AL64" s="117"/>
      <c r="AM64" s="117"/>
      <c r="AN64" s="118">
        <f>SUM(AG64,AT64)</f>
        <v>0</v>
      </c>
      <c r="AO64" s="117"/>
      <c r="AP64" s="117"/>
      <c r="AQ64" s="119" t="s">
        <v>112</v>
      </c>
      <c r="AR64" s="120"/>
      <c r="AS64" s="121">
        <v>0</v>
      </c>
      <c r="AT64" s="122">
        <f>ROUND(SUM(AV64:AW64),2)</f>
        <v>0</v>
      </c>
      <c r="AU64" s="123">
        <f>'PS-01 - Přečerpávací stan...'!P86</f>
        <v>0</v>
      </c>
      <c r="AV64" s="122">
        <f>'PS-01 - Přečerpávací stan...'!J33</f>
        <v>0</v>
      </c>
      <c r="AW64" s="122">
        <f>'PS-01 - Přečerpávací stan...'!J34</f>
        <v>0</v>
      </c>
      <c r="AX64" s="122">
        <f>'PS-01 - Přečerpávací stan...'!J35</f>
        <v>0</v>
      </c>
      <c r="AY64" s="122">
        <f>'PS-01 - Přečerpávací stan...'!J36</f>
        <v>0</v>
      </c>
      <c r="AZ64" s="122">
        <f>'PS-01 - Přečerpávací stan...'!F33</f>
        <v>0</v>
      </c>
      <c r="BA64" s="122">
        <f>'PS-01 - Přečerpávací stan...'!F34</f>
        <v>0</v>
      </c>
      <c r="BB64" s="122">
        <f>'PS-01 - Přečerpávací stan...'!F35</f>
        <v>0</v>
      </c>
      <c r="BC64" s="122">
        <f>'PS-01 - Přečerpávací stan...'!F36</f>
        <v>0</v>
      </c>
      <c r="BD64" s="124">
        <f>'PS-01 - Přečerpávací stan...'!F37</f>
        <v>0</v>
      </c>
      <c r="BE64" s="7"/>
      <c r="BT64" s="125" t="s">
        <v>84</v>
      </c>
      <c r="BV64" s="125" t="s">
        <v>78</v>
      </c>
      <c r="BW64" s="125" t="s">
        <v>113</v>
      </c>
      <c r="BX64" s="125" t="s">
        <v>5</v>
      </c>
      <c r="CL64" s="125" t="s">
        <v>19</v>
      </c>
      <c r="CM64" s="125" t="s">
        <v>86</v>
      </c>
    </row>
    <row r="65" s="7" customFormat="1" ht="24.75" customHeight="1">
      <c r="A65" s="7"/>
      <c r="B65" s="114"/>
      <c r="C65" s="115"/>
      <c r="D65" s="116" t="s">
        <v>114</v>
      </c>
      <c r="E65" s="116"/>
      <c r="F65" s="116"/>
      <c r="G65" s="116"/>
      <c r="H65" s="116"/>
      <c r="I65" s="117"/>
      <c r="J65" s="116" t="s">
        <v>115</v>
      </c>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26">
        <f>ROUND(SUM(AG66:AG67),2)</f>
        <v>0</v>
      </c>
      <c r="AH65" s="117"/>
      <c r="AI65" s="117"/>
      <c r="AJ65" s="117"/>
      <c r="AK65" s="117"/>
      <c r="AL65" s="117"/>
      <c r="AM65" s="117"/>
      <c r="AN65" s="118">
        <f>SUM(AG65,AT65)</f>
        <v>0</v>
      </c>
      <c r="AO65" s="117"/>
      <c r="AP65" s="117"/>
      <c r="AQ65" s="119" t="s">
        <v>112</v>
      </c>
      <c r="AR65" s="120"/>
      <c r="AS65" s="121">
        <f>ROUND(SUM(AS66:AS67),2)</f>
        <v>0</v>
      </c>
      <c r="AT65" s="122">
        <f>ROUND(SUM(AV65:AW65),2)</f>
        <v>0</v>
      </c>
      <c r="AU65" s="123">
        <f>ROUND(SUM(AU66:AU67),5)</f>
        <v>0</v>
      </c>
      <c r="AV65" s="122">
        <f>ROUND(AZ65*L29,2)</f>
        <v>0</v>
      </c>
      <c r="AW65" s="122">
        <f>ROUND(BA65*L30,2)</f>
        <v>0</v>
      </c>
      <c r="AX65" s="122">
        <f>ROUND(BB65*L29,2)</f>
        <v>0</v>
      </c>
      <c r="AY65" s="122">
        <f>ROUND(BC65*L30,2)</f>
        <v>0</v>
      </c>
      <c r="AZ65" s="122">
        <f>ROUND(SUM(AZ66:AZ67),2)</f>
        <v>0</v>
      </c>
      <c r="BA65" s="122">
        <f>ROUND(SUM(BA66:BA67),2)</f>
        <v>0</v>
      </c>
      <c r="BB65" s="122">
        <f>ROUND(SUM(BB66:BB67),2)</f>
        <v>0</v>
      </c>
      <c r="BC65" s="122">
        <f>ROUND(SUM(BC66:BC67),2)</f>
        <v>0</v>
      </c>
      <c r="BD65" s="124">
        <f>ROUND(SUM(BD66:BD67),2)</f>
        <v>0</v>
      </c>
      <c r="BE65" s="7"/>
      <c r="BS65" s="125" t="s">
        <v>75</v>
      </c>
      <c r="BT65" s="125" t="s">
        <v>84</v>
      </c>
      <c r="BU65" s="125" t="s">
        <v>77</v>
      </c>
      <c r="BV65" s="125" t="s">
        <v>78</v>
      </c>
      <c r="BW65" s="125" t="s">
        <v>116</v>
      </c>
      <c r="BX65" s="125" t="s">
        <v>5</v>
      </c>
      <c r="CL65" s="125" t="s">
        <v>19</v>
      </c>
      <c r="CM65" s="125" t="s">
        <v>86</v>
      </c>
    </row>
    <row r="66" s="4" customFormat="1" ht="16.5" customHeight="1">
      <c r="A66" s="113" t="s">
        <v>80</v>
      </c>
      <c r="B66" s="65"/>
      <c r="C66" s="127"/>
      <c r="D66" s="127"/>
      <c r="E66" s="128" t="s">
        <v>117</v>
      </c>
      <c r="F66" s="128"/>
      <c r="G66" s="128"/>
      <c r="H66" s="128"/>
      <c r="I66" s="128"/>
      <c r="J66" s="127"/>
      <c r="K66" s="128" t="s">
        <v>118</v>
      </c>
      <c r="L66" s="128"/>
      <c r="M66" s="128"/>
      <c r="N66" s="128"/>
      <c r="O66" s="128"/>
      <c r="P66" s="128"/>
      <c r="Q66" s="128"/>
      <c r="R66" s="128"/>
      <c r="S66" s="128"/>
      <c r="T66" s="128"/>
      <c r="U66" s="128"/>
      <c r="V66" s="128"/>
      <c r="W66" s="128"/>
      <c r="X66" s="128"/>
      <c r="Y66" s="128"/>
      <c r="Z66" s="128"/>
      <c r="AA66" s="128"/>
      <c r="AB66" s="128"/>
      <c r="AC66" s="128"/>
      <c r="AD66" s="128"/>
      <c r="AE66" s="128"/>
      <c r="AF66" s="128"/>
      <c r="AG66" s="129">
        <f>'01el - PSOV č.1 - Mělice'!J32</f>
        <v>0</v>
      </c>
      <c r="AH66" s="127"/>
      <c r="AI66" s="127"/>
      <c r="AJ66" s="127"/>
      <c r="AK66" s="127"/>
      <c r="AL66" s="127"/>
      <c r="AM66" s="127"/>
      <c r="AN66" s="129">
        <f>SUM(AG66,AT66)</f>
        <v>0</v>
      </c>
      <c r="AO66" s="127"/>
      <c r="AP66" s="127"/>
      <c r="AQ66" s="130" t="s">
        <v>95</v>
      </c>
      <c r="AR66" s="67"/>
      <c r="AS66" s="131">
        <v>0</v>
      </c>
      <c r="AT66" s="132">
        <f>ROUND(SUM(AV66:AW66),2)</f>
        <v>0</v>
      </c>
      <c r="AU66" s="133">
        <f>'01el - PSOV č.1 - Mělice'!P90</f>
        <v>0</v>
      </c>
      <c r="AV66" s="132">
        <f>'01el - PSOV č.1 - Mělice'!J35</f>
        <v>0</v>
      </c>
      <c r="AW66" s="132">
        <f>'01el - PSOV č.1 - Mělice'!J36</f>
        <v>0</v>
      </c>
      <c r="AX66" s="132">
        <f>'01el - PSOV č.1 - Mělice'!J37</f>
        <v>0</v>
      </c>
      <c r="AY66" s="132">
        <f>'01el - PSOV č.1 - Mělice'!J38</f>
        <v>0</v>
      </c>
      <c r="AZ66" s="132">
        <f>'01el - PSOV č.1 - Mělice'!F35</f>
        <v>0</v>
      </c>
      <c r="BA66" s="132">
        <f>'01el - PSOV č.1 - Mělice'!F36</f>
        <v>0</v>
      </c>
      <c r="BB66" s="132">
        <f>'01el - PSOV č.1 - Mělice'!F37</f>
        <v>0</v>
      </c>
      <c r="BC66" s="132">
        <f>'01el - PSOV č.1 - Mělice'!F38</f>
        <v>0</v>
      </c>
      <c r="BD66" s="134">
        <f>'01el - PSOV č.1 - Mělice'!F39</f>
        <v>0</v>
      </c>
      <c r="BE66" s="4"/>
      <c r="BT66" s="135" t="s">
        <v>86</v>
      </c>
      <c r="BV66" s="135" t="s">
        <v>78</v>
      </c>
      <c r="BW66" s="135" t="s">
        <v>119</v>
      </c>
      <c r="BX66" s="135" t="s">
        <v>116</v>
      </c>
      <c r="CL66" s="135" t="s">
        <v>19</v>
      </c>
    </row>
    <row r="67" s="4" customFormat="1" ht="16.5" customHeight="1">
      <c r="A67" s="113" t="s">
        <v>80</v>
      </c>
      <c r="B67" s="65"/>
      <c r="C67" s="127"/>
      <c r="D67" s="127"/>
      <c r="E67" s="128" t="s">
        <v>120</v>
      </c>
      <c r="F67" s="128"/>
      <c r="G67" s="128"/>
      <c r="H67" s="128"/>
      <c r="I67" s="128"/>
      <c r="J67" s="127"/>
      <c r="K67" s="128" t="s">
        <v>121</v>
      </c>
      <c r="L67" s="128"/>
      <c r="M67" s="128"/>
      <c r="N67" s="128"/>
      <c r="O67" s="128"/>
      <c r="P67" s="128"/>
      <c r="Q67" s="128"/>
      <c r="R67" s="128"/>
      <c r="S67" s="128"/>
      <c r="T67" s="128"/>
      <c r="U67" s="128"/>
      <c r="V67" s="128"/>
      <c r="W67" s="128"/>
      <c r="X67" s="128"/>
      <c r="Y67" s="128"/>
      <c r="Z67" s="128"/>
      <c r="AA67" s="128"/>
      <c r="AB67" s="128"/>
      <c r="AC67" s="128"/>
      <c r="AD67" s="128"/>
      <c r="AE67" s="128"/>
      <c r="AF67" s="128"/>
      <c r="AG67" s="129">
        <f>'02el - PSOV č.2 - Lohenice'!J32</f>
        <v>0</v>
      </c>
      <c r="AH67" s="127"/>
      <c r="AI67" s="127"/>
      <c r="AJ67" s="127"/>
      <c r="AK67" s="127"/>
      <c r="AL67" s="127"/>
      <c r="AM67" s="127"/>
      <c r="AN67" s="129">
        <f>SUM(AG67,AT67)</f>
        <v>0</v>
      </c>
      <c r="AO67" s="127"/>
      <c r="AP67" s="127"/>
      <c r="AQ67" s="130" t="s">
        <v>95</v>
      </c>
      <c r="AR67" s="67"/>
      <c r="AS67" s="131">
        <v>0</v>
      </c>
      <c r="AT67" s="132">
        <f>ROUND(SUM(AV67:AW67),2)</f>
        <v>0</v>
      </c>
      <c r="AU67" s="133">
        <f>'02el - PSOV č.2 - Lohenice'!P92</f>
        <v>0</v>
      </c>
      <c r="AV67" s="132">
        <f>'02el - PSOV č.2 - Lohenice'!J35</f>
        <v>0</v>
      </c>
      <c r="AW67" s="132">
        <f>'02el - PSOV č.2 - Lohenice'!J36</f>
        <v>0</v>
      </c>
      <c r="AX67" s="132">
        <f>'02el - PSOV č.2 - Lohenice'!J37</f>
        <v>0</v>
      </c>
      <c r="AY67" s="132">
        <f>'02el - PSOV č.2 - Lohenice'!J38</f>
        <v>0</v>
      </c>
      <c r="AZ67" s="132">
        <f>'02el - PSOV č.2 - Lohenice'!F35</f>
        <v>0</v>
      </c>
      <c r="BA67" s="132">
        <f>'02el - PSOV č.2 - Lohenice'!F36</f>
        <v>0</v>
      </c>
      <c r="BB67" s="132">
        <f>'02el - PSOV č.2 - Lohenice'!F37</f>
        <v>0</v>
      </c>
      <c r="BC67" s="132">
        <f>'02el - PSOV č.2 - Lohenice'!F38</f>
        <v>0</v>
      </c>
      <c r="BD67" s="134">
        <f>'02el - PSOV č.2 - Lohenice'!F39</f>
        <v>0</v>
      </c>
      <c r="BE67" s="4"/>
      <c r="BT67" s="135" t="s">
        <v>86</v>
      </c>
      <c r="BV67" s="135" t="s">
        <v>78</v>
      </c>
      <c r="BW67" s="135" t="s">
        <v>122</v>
      </c>
      <c r="BX67" s="135" t="s">
        <v>116</v>
      </c>
      <c r="CL67" s="135" t="s">
        <v>19</v>
      </c>
    </row>
    <row r="68" s="7" customFormat="1" ht="16.5" customHeight="1">
      <c r="A68" s="113" t="s">
        <v>80</v>
      </c>
      <c r="B68" s="114"/>
      <c r="C68" s="115"/>
      <c r="D68" s="116" t="s">
        <v>123</v>
      </c>
      <c r="E68" s="116"/>
      <c r="F68" s="116"/>
      <c r="G68" s="116"/>
      <c r="H68" s="116"/>
      <c r="I68" s="117"/>
      <c r="J68" s="116" t="s">
        <v>124</v>
      </c>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8">
        <f>'VRN - Vedlejší rozpočtové...'!J30</f>
        <v>0</v>
      </c>
      <c r="AH68" s="117"/>
      <c r="AI68" s="117"/>
      <c r="AJ68" s="117"/>
      <c r="AK68" s="117"/>
      <c r="AL68" s="117"/>
      <c r="AM68" s="117"/>
      <c r="AN68" s="118">
        <f>SUM(AG68,AT68)</f>
        <v>0</v>
      </c>
      <c r="AO68" s="117"/>
      <c r="AP68" s="117"/>
      <c r="AQ68" s="119" t="s">
        <v>125</v>
      </c>
      <c r="AR68" s="120"/>
      <c r="AS68" s="136">
        <v>0</v>
      </c>
      <c r="AT68" s="137">
        <f>ROUND(SUM(AV68:AW68),2)</f>
        <v>0</v>
      </c>
      <c r="AU68" s="138">
        <f>'VRN - Vedlejší rozpočtové...'!P85</f>
        <v>0</v>
      </c>
      <c r="AV68" s="137">
        <f>'VRN - Vedlejší rozpočtové...'!J33</f>
        <v>0</v>
      </c>
      <c r="AW68" s="137">
        <f>'VRN - Vedlejší rozpočtové...'!J34</f>
        <v>0</v>
      </c>
      <c r="AX68" s="137">
        <f>'VRN - Vedlejší rozpočtové...'!J35</f>
        <v>0</v>
      </c>
      <c r="AY68" s="137">
        <f>'VRN - Vedlejší rozpočtové...'!J36</f>
        <v>0</v>
      </c>
      <c r="AZ68" s="137">
        <f>'VRN - Vedlejší rozpočtové...'!F33</f>
        <v>0</v>
      </c>
      <c r="BA68" s="137">
        <f>'VRN - Vedlejší rozpočtové...'!F34</f>
        <v>0</v>
      </c>
      <c r="BB68" s="137">
        <f>'VRN - Vedlejší rozpočtové...'!F35</f>
        <v>0</v>
      </c>
      <c r="BC68" s="137">
        <f>'VRN - Vedlejší rozpočtové...'!F36</f>
        <v>0</v>
      </c>
      <c r="BD68" s="139">
        <f>'VRN - Vedlejší rozpočtové...'!F37</f>
        <v>0</v>
      </c>
      <c r="BE68" s="7"/>
      <c r="BT68" s="125" t="s">
        <v>84</v>
      </c>
      <c r="BV68" s="125" t="s">
        <v>78</v>
      </c>
      <c r="BW68" s="125" t="s">
        <v>126</v>
      </c>
      <c r="BX68" s="125" t="s">
        <v>5</v>
      </c>
      <c r="CL68" s="125" t="s">
        <v>19</v>
      </c>
      <c r="CM68" s="125" t="s">
        <v>86</v>
      </c>
    </row>
    <row r="69" s="2" customFormat="1" ht="30" customHeight="1">
      <c r="A69" s="40"/>
      <c r="B69" s="41"/>
      <c r="C69" s="42"/>
      <c r="D69" s="42"/>
      <c r="E69" s="42"/>
      <c r="F69" s="42"/>
      <c r="G69" s="42"/>
      <c r="H69" s="42"/>
      <c r="I69" s="42"/>
      <c r="J69" s="42"/>
      <c r="K69" s="42"/>
      <c r="L69" s="42"/>
      <c r="M69" s="42"/>
      <c r="N69" s="42"/>
      <c r="O69" s="42"/>
      <c r="P69" s="42"/>
      <c r="Q69" s="42"/>
      <c r="R69" s="42"/>
      <c r="S69" s="42"/>
      <c r="T69" s="42"/>
      <c r="U69" s="42"/>
      <c r="V69" s="42"/>
      <c r="W69" s="42"/>
      <c r="X69" s="42"/>
      <c r="Y69" s="42"/>
      <c r="Z69" s="42"/>
      <c r="AA69" s="42"/>
      <c r="AB69" s="42"/>
      <c r="AC69" s="42"/>
      <c r="AD69" s="42"/>
      <c r="AE69" s="42"/>
      <c r="AF69" s="42"/>
      <c r="AG69" s="42"/>
      <c r="AH69" s="42"/>
      <c r="AI69" s="42"/>
      <c r="AJ69" s="42"/>
      <c r="AK69" s="42"/>
      <c r="AL69" s="42"/>
      <c r="AM69" s="42"/>
      <c r="AN69" s="42"/>
      <c r="AO69" s="42"/>
      <c r="AP69" s="42"/>
      <c r="AQ69" s="42"/>
      <c r="AR69" s="46"/>
      <c r="AS69" s="40"/>
      <c r="AT69" s="40"/>
      <c r="AU69" s="40"/>
      <c r="AV69" s="40"/>
      <c r="AW69" s="40"/>
      <c r="AX69" s="40"/>
      <c r="AY69" s="40"/>
      <c r="AZ69" s="40"/>
      <c r="BA69" s="40"/>
      <c r="BB69" s="40"/>
      <c r="BC69" s="40"/>
      <c r="BD69" s="40"/>
      <c r="BE69" s="40"/>
    </row>
    <row r="70" s="2" customFormat="1" ht="6.96" customHeight="1">
      <c r="A70" s="40"/>
      <c r="B70" s="61"/>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62"/>
      <c r="AL70" s="62"/>
      <c r="AM70" s="62"/>
      <c r="AN70" s="62"/>
      <c r="AO70" s="62"/>
      <c r="AP70" s="62"/>
      <c r="AQ70" s="62"/>
      <c r="AR70" s="46"/>
      <c r="AS70" s="40"/>
      <c r="AT70" s="40"/>
      <c r="AU70" s="40"/>
      <c r="AV70" s="40"/>
      <c r="AW70" s="40"/>
      <c r="AX70" s="40"/>
      <c r="AY70" s="40"/>
      <c r="AZ70" s="40"/>
      <c r="BA70" s="40"/>
      <c r="BB70" s="40"/>
      <c r="BC70" s="40"/>
      <c r="BD70" s="40"/>
      <c r="BE70" s="40"/>
    </row>
  </sheetData>
  <sheetProtection sheet="1" formatColumns="0" formatRows="0" objects="1" scenarios="1" spinCount="100000" saltValue="q6DHrRMdin0lzvPJBYonBWXS8UqwTQLkTT4moUfWB6lmJawXU7CVDjgHQ8hLa5Hfpie/V2Lfbs3/fbgUt83cmw==" hashValue="B95XPge8ZmycJpqjudMBoM7qYDFmnjCcYtv9GIKuBZafJiR+VmEwgYcn80/kEZ3golZSvAPqdJ/7mvUhJBAVwQ==" algorithmName="SHA-512" password="CC35"/>
  <mergeCells count="94">
    <mergeCell ref="C52:G52"/>
    <mergeCell ref="D64:H64"/>
    <mergeCell ref="D56:H56"/>
    <mergeCell ref="D61:H61"/>
    <mergeCell ref="D57:H57"/>
    <mergeCell ref="D55:H55"/>
    <mergeCell ref="D60:H60"/>
    <mergeCell ref="E63:I63"/>
    <mergeCell ref="E58:I58"/>
    <mergeCell ref="E62:I62"/>
    <mergeCell ref="E59:I59"/>
    <mergeCell ref="I52:AF52"/>
    <mergeCell ref="J60:AF60"/>
    <mergeCell ref="J56:AF56"/>
    <mergeCell ref="J57:AF57"/>
    <mergeCell ref="J55:AF55"/>
    <mergeCell ref="J61:AF61"/>
    <mergeCell ref="J64:AF64"/>
    <mergeCell ref="K62:AF62"/>
    <mergeCell ref="K63:AF63"/>
    <mergeCell ref="K59:AF59"/>
    <mergeCell ref="K58:AF58"/>
    <mergeCell ref="L45:AO45"/>
    <mergeCell ref="D65:H65"/>
    <mergeCell ref="J65:AF65"/>
    <mergeCell ref="E66:I66"/>
    <mergeCell ref="K66:AF66"/>
    <mergeCell ref="E67:I67"/>
    <mergeCell ref="K67:AF67"/>
    <mergeCell ref="D68:H68"/>
    <mergeCell ref="J68:AF68"/>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58:AM58"/>
    <mergeCell ref="AG56:AM56"/>
    <mergeCell ref="AG64:AM64"/>
    <mergeCell ref="AG55:AM55"/>
    <mergeCell ref="AG63:AM63"/>
    <mergeCell ref="AG59:AM59"/>
    <mergeCell ref="AG52:AM52"/>
    <mergeCell ref="AG60:AM60"/>
    <mergeCell ref="AG62:AM62"/>
    <mergeCell ref="AG61:AM61"/>
    <mergeCell ref="AG57:AM57"/>
    <mergeCell ref="AM47:AN47"/>
    <mergeCell ref="AM49:AP49"/>
    <mergeCell ref="AM50:AP50"/>
    <mergeCell ref="AN63:AP63"/>
    <mergeCell ref="AN52:AP52"/>
    <mergeCell ref="AN58:AP58"/>
    <mergeCell ref="AN61:AP61"/>
    <mergeCell ref="AN60:AP60"/>
    <mergeCell ref="AN55:AP55"/>
    <mergeCell ref="AN59:AP59"/>
    <mergeCell ref="AN56:AP56"/>
    <mergeCell ref="AN57:AP57"/>
    <mergeCell ref="AN62:AP62"/>
    <mergeCell ref="AN64:AP64"/>
    <mergeCell ref="AS49:AT51"/>
    <mergeCell ref="AN65:AP65"/>
    <mergeCell ref="AG65:AM65"/>
    <mergeCell ref="AN66:AP66"/>
    <mergeCell ref="AG66:AM66"/>
    <mergeCell ref="AN67:AP67"/>
    <mergeCell ref="AG67:AM67"/>
    <mergeCell ref="AN68:AP68"/>
    <mergeCell ref="AG68:AM68"/>
    <mergeCell ref="AN54:AP54"/>
  </mergeCells>
  <hyperlinks>
    <hyperlink ref="A55" location="'IO-01 - Splašková kanaliz...'!C2" display="/"/>
    <hyperlink ref="A56" location="'IO-02 - Splašková kanaliz...'!C2" display="/"/>
    <hyperlink ref="A58" location="'01 - Opravy komunikací'!C2" display="/"/>
    <hyperlink ref="A59" location="'02 - Zpevněné plochy u ČS'!C2" display="/"/>
    <hyperlink ref="A60" location="'IO-04 - Kabelové rozvody NN'!C2" display="/"/>
    <hyperlink ref="A62" location="'01 - Nadzemní část PSOV č.1'!C2" display="/"/>
    <hyperlink ref="A63" location="'02 - Podzemní část PSOV č...'!C2" display="/"/>
    <hyperlink ref="A64" location="'PS-01 - Přečerpávací stan...'!C2" display="/"/>
    <hyperlink ref="A66" location="'01el - PSOV č.1 - Mělice'!C2" display="/"/>
    <hyperlink ref="A67" location="'02el - PSOV č.2 - Lohenice'!C2" display="/"/>
    <hyperlink ref="A68" location="'VRN - Vedlejší rozpočtové...'!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9" t="s">
        <v>119</v>
      </c>
    </row>
    <row r="3" s="1" customFormat="1" ht="6.96" customHeight="1">
      <c r="B3" s="141"/>
      <c r="C3" s="142"/>
      <c r="D3" s="142"/>
      <c r="E3" s="142"/>
      <c r="F3" s="142"/>
      <c r="G3" s="142"/>
      <c r="H3" s="142"/>
      <c r="I3" s="143"/>
      <c r="J3" s="142"/>
      <c r="K3" s="142"/>
      <c r="L3" s="22"/>
      <c r="AT3" s="19" t="s">
        <v>86</v>
      </c>
    </row>
    <row r="4" s="1" customFormat="1" ht="24.96" customHeight="1">
      <c r="B4" s="22"/>
      <c r="D4" s="144" t="s">
        <v>127</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Splašková kanalizace Mělice s převedením odpadníchvod do Lohenic</v>
      </c>
      <c r="F7" s="146"/>
      <c r="G7" s="146"/>
      <c r="H7" s="146"/>
      <c r="I7" s="140"/>
      <c r="L7" s="22"/>
    </row>
    <row r="8" s="1" customFormat="1" ht="12" customHeight="1">
      <c r="B8" s="22"/>
      <c r="D8" s="146" t="s">
        <v>128</v>
      </c>
      <c r="I8" s="140"/>
      <c r="L8" s="22"/>
    </row>
    <row r="9" s="2" customFormat="1" ht="16.5" customHeight="1">
      <c r="A9" s="40"/>
      <c r="B9" s="46"/>
      <c r="C9" s="40"/>
      <c r="D9" s="40"/>
      <c r="E9" s="147" t="s">
        <v>2380</v>
      </c>
      <c r="F9" s="40"/>
      <c r="G9" s="40"/>
      <c r="H9" s="40"/>
      <c r="I9" s="148"/>
      <c r="J9" s="40"/>
      <c r="K9" s="40"/>
      <c r="L9" s="149"/>
      <c r="S9" s="40"/>
      <c r="T9" s="40"/>
      <c r="U9" s="40"/>
      <c r="V9" s="40"/>
      <c r="W9" s="40"/>
      <c r="X9" s="40"/>
      <c r="Y9" s="40"/>
      <c r="Z9" s="40"/>
      <c r="AA9" s="40"/>
      <c r="AB9" s="40"/>
      <c r="AC9" s="40"/>
      <c r="AD9" s="40"/>
      <c r="AE9" s="40"/>
    </row>
    <row r="10" s="2" customFormat="1" ht="12" customHeight="1">
      <c r="A10" s="40"/>
      <c r="B10" s="46"/>
      <c r="C10" s="40"/>
      <c r="D10" s="146" t="s">
        <v>1216</v>
      </c>
      <c r="E10" s="40"/>
      <c r="F10" s="40"/>
      <c r="G10" s="40"/>
      <c r="H10" s="40"/>
      <c r="I10" s="148"/>
      <c r="J10" s="40"/>
      <c r="K10" s="40"/>
      <c r="L10" s="149"/>
      <c r="S10" s="40"/>
      <c r="T10" s="40"/>
      <c r="U10" s="40"/>
      <c r="V10" s="40"/>
      <c r="W10" s="40"/>
      <c r="X10" s="40"/>
      <c r="Y10" s="40"/>
      <c r="Z10" s="40"/>
      <c r="AA10" s="40"/>
      <c r="AB10" s="40"/>
      <c r="AC10" s="40"/>
      <c r="AD10" s="40"/>
      <c r="AE10" s="40"/>
    </row>
    <row r="11" s="2" customFormat="1" ht="16.5" customHeight="1">
      <c r="A11" s="40"/>
      <c r="B11" s="46"/>
      <c r="C11" s="40"/>
      <c r="D11" s="40"/>
      <c r="E11" s="150" t="s">
        <v>2381</v>
      </c>
      <c r="F11" s="40"/>
      <c r="G11" s="40"/>
      <c r="H11" s="40"/>
      <c r="I11" s="148"/>
      <c r="J11" s="40"/>
      <c r="K11" s="40"/>
      <c r="L11" s="149"/>
      <c r="S11" s="40"/>
      <c r="T11" s="40"/>
      <c r="U11" s="40"/>
      <c r="V11" s="40"/>
      <c r="W11" s="40"/>
      <c r="X11" s="40"/>
      <c r="Y11" s="40"/>
      <c r="Z11" s="40"/>
      <c r="AA11" s="40"/>
      <c r="AB11" s="40"/>
      <c r="AC11" s="40"/>
      <c r="AD11" s="40"/>
      <c r="AE11" s="40"/>
    </row>
    <row r="12" s="2" customFormat="1">
      <c r="A12" s="40"/>
      <c r="B12" s="46"/>
      <c r="C12" s="40"/>
      <c r="D12" s="40"/>
      <c r="E12" s="40"/>
      <c r="F12" s="40"/>
      <c r="G12" s="40"/>
      <c r="H12" s="40"/>
      <c r="I12" s="148"/>
      <c r="J12" s="40"/>
      <c r="K12" s="40"/>
      <c r="L12" s="149"/>
      <c r="S12" s="40"/>
      <c r="T12" s="40"/>
      <c r="U12" s="40"/>
      <c r="V12" s="40"/>
      <c r="W12" s="40"/>
      <c r="X12" s="40"/>
      <c r="Y12" s="40"/>
      <c r="Z12" s="40"/>
      <c r="AA12" s="40"/>
      <c r="AB12" s="40"/>
      <c r="AC12" s="40"/>
      <c r="AD12" s="40"/>
      <c r="AE12" s="40"/>
    </row>
    <row r="13" s="2" customFormat="1" ht="12" customHeight="1">
      <c r="A13" s="40"/>
      <c r="B13" s="46"/>
      <c r="C13" s="40"/>
      <c r="D13" s="146" t="s">
        <v>18</v>
      </c>
      <c r="E13" s="40"/>
      <c r="F13" s="135" t="s">
        <v>19</v>
      </c>
      <c r="G13" s="40"/>
      <c r="H13" s="40"/>
      <c r="I13" s="151" t="s">
        <v>20</v>
      </c>
      <c r="J13" s="135" t="s">
        <v>19</v>
      </c>
      <c r="K13" s="40"/>
      <c r="L13" s="149"/>
      <c r="S13" s="40"/>
      <c r="T13" s="40"/>
      <c r="U13" s="40"/>
      <c r="V13" s="40"/>
      <c r="W13" s="40"/>
      <c r="X13" s="40"/>
      <c r="Y13" s="40"/>
      <c r="Z13" s="40"/>
      <c r="AA13" s="40"/>
      <c r="AB13" s="40"/>
      <c r="AC13" s="40"/>
      <c r="AD13" s="40"/>
      <c r="AE13" s="40"/>
    </row>
    <row r="14" s="2" customFormat="1" ht="12" customHeight="1">
      <c r="A14" s="40"/>
      <c r="B14" s="46"/>
      <c r="C14" s="40"/>
      <c r="D14" s="146" t="s">
        <v>21</v>
      </c>
      <c r="E14" s="40"/>
      <c r="F14" s="135" t="s">
        <v>22</v>
      </c>
      <c r="G14" s="40"/>
      <c r="H14" s="40"/>
      <c r="I14" s="151" t="s">
        <v>23</v>
      </c>
      <c r="J14" s="152" t="str">
        <f>'Rekapitulace stavby'!AN8</f>
        <v>24. 5. 2019</v>
      </c>
      <c r="K14" s="40"/>
      <c r="L14" s="149"/>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8"/>
      <c r="J15" s="40"/>
      <c r="K15" s="40"/>
      <c r="L15" s="149"/>
      <c r="S15" s="40"/>
      <c r="T15" s="40"/>
      <c r="U15" s="40"/>
      <c r="V15" s="40"/>
      <c r="W15" s="40"/>
      <c r="X15" s="40"/>
      <c r="Y15" s="40"/>
      <c r="Z15" s="40"/>
      <c r="AA15" s="40"/>
      <c r="AB15" s="40"/>
      <c r="AC15" s="40"/>
      <c r="AD15" s="40"/>
      <c r="AE15" s="40"/>
    </row>
    <row r="16" s="2" customFormat="1" ht="12" customHeight="1">
      <c r="A16" s="40"/>
      <c r="B16" s="46"/>
      <c r="C16" s="40"/>
      <c r="D16" s="146" t="s">
        <v>25</v>
      </c>
      <c r="E16" s="40"/>
      <c r="F16" s="40"/>
      <c r="G16" s="40"/>
      <c r="H16" s="40"/>
      <c r="I16" s="151" t="s">
        <v>26</v>
      </c>
      <c r="J16" s="135" t="s">
        <v>19</v>
      </c>
      <c r="K16" s="40"/>
      <c r="L16" s="149"/>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51" t="s">
        <v>29</v>
      </c>
      <c r="J17" s="135" t="s">
        <v>19</v>
      </c>
      <c r="K17" s="40"/>
      <c r="L17" s="149"/>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8"/>
      <c r="J18" s="40"/>
      <c r="K18" s="40"/>
      <c r="L18" s="149"/>
      <c r="S18" s="40"/>
      <c r="T18" s="40"/>
      <c r="U18" s="40"/>
      <c r="V18" s="40"/>
      <c r="W18" s="40"/>
      <c r="X18" s="40"/>
      <c r="Y18" s="40"/>
      <c r="Z18" s="40"/>
      <c r="AA18" s="40"/>
      <c r="AB18" s="40"/>
      <c r="AC18" s="40"/>
      <c r="AD18" s="40"/>
      <c r="AE18" s="40"/>
    </row>
    <row r="19" s="2" customFormat="1" ht="12" customHeight="1">
      <c r="A19" s="40"/>
      <c r="B19" s="46"/>
      <c r="C19" s="40"/>
      <c r="D19" s="146" t="s">
        <v>31</v>
      </c>
      <c r="E19" s="40"/>
      <c r="F19" s="40"/>
      <c r="G19" s="40"/>
      <c r="H19" s="40"/>
      <c r="I19" s="151" t="s">
        <v>26</v>
      </c>
      <c r="J19" s="35" t="str">
        <f>'Rekapitulace stavby'!AN13</f>
        <v>Vyplň údaj</v>
      </c>
      <c r="K19" s="40"/>
      <c r="L19" s="149"/>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1" t="s">
        <v>29</v>
      </c>
      <c r="J20" s="35" t="str">
        <f>'Rekapitulace stavby'!AN14</f>
        <v>Vyplň údaj</v>
      </c>
      <c r="K20" s="40"/>
      <c r="L20" s="149"/>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8"/>
      <c r="J21" s="40"/>
      <c r="K21" s="40"/>
      <c r="L21" s="149"/>
      <c r="S21" s="40"/>
      <c r="T21" s="40"/>
      <c r="U21" s="40"/>
      <c r="V21" s="40"/>
      <c r="W21" s="40"/>
      <c r="X21" s="40"/>
      <c r="Y21" s="40"/>
      <c r="Z21" s="40"/>
      <c r="AA21" s="40"/>
      <c r="AB21" s="40"/>
      <c r="AC21" s="40"/>
      <c r="AD21" s="40"/>
      <c r="AE21" s="40"/>
    </row>
    <row r="22" s="2" customFormat="1" ht="12" customHeight="1">
      <c r="A22" s="40"/>
      <c r="B22" s="46"/>
      <c r="C22" s="40"/>
      <c r="D22" s="146" t="s">
        <v>33</v>
      </c>
      <c r="E22" s="40"/>
      <c r="F22" s="40"/>
      <c r="G22" s="40"/>
      <c r="H22" s="40"/>
      <c r="I22" s="151" t="s">
        <v>26</v>
      </c>
      <c r="J22" s="135" t="s">
        <v>19</v>
      </c>
      <c r="K22" s="40"/>
      <c r="L22" s="149"/>
      <c r="S22" s="40"/>
      <c r="T22" s="40"/>
      <c r="U22" s="40"/>
      <c r="V22" s="40"/>
      <c r="W22" s="40"/>
      <c r="X22" s="40"/>
      <c r="Y22" s="40"/>
      <c r="Z22" s="40"/>
      <c r="AA22" s="40"/>
      <c r="AB22" s="40"/>
      <c r="AC22" s="40"/>
      <c r="AD22" s="40"/>
      <c r="AE22" s="40"/>
    </row>
    <row r="23" s="2" customFormat="1" ht="18" customHeight="1">
      <c r="A23" s="40"/>
      <c r="B23" s="46"/>
      <c r="C23" s="40"/>
      <c r="D23" s="40"/>
      <c r="E23" s="135" t="s">
        <v>35</v>
      </c>
      <c r="F23" s="40"/>
      <c r="G23" s="40"/>
      <c r="H23" s="40"/>
      <c r="I23" s="151" t="s">
        <v>29</v>
      </c>
      <c r="J23" s="135" t="s">
        <v>19</v>
      </c>
      <c r="K23" s="40"/>
      <c r="L23" s="149"/>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8"/>
      <c r="J24" s="40"/>
      <c r="K24" s="40"/>
      <c r="L24" s="149"/>
      <c r="S24" s="40"/>
      <c r="T24" s="40"/>
      <c r="U24" s="40"/>
      <c r="V24" s="40"/>
      <c r="W24" s="40"/>
      <c r="X24" s="40"/>
      <c r="Y24" s="40"/>
      <c r="Z24" s="40"/>
      <c r="AA24" s="40"/>
      <c r="AB24" s="40"/>
      <c r="AC24" s="40"/>
      <c r="AD24" s="40"/>
      <c r="AE24" s="40"/>
    </row>
    <row r="25" s="2" customFormat="1" ht="12" customHeight="1">
      <c r="A25" s="40"/>
      <c r="B25" s="46"/>
      <c r="C25" s="40"/>
      <c r="D25" s="146" t="s">
        <v>38</v>
      </c>
      <c r="E25" s="40"/>
      <c r="F25" s="40"/>
      <c r="G25" s="40"/>
      <c r="H25" s="40"/>
      <c r="I25" s="151" t="s">
        <v>26</v>
      </c>
      <c r="J25" s="135" t="s">
        <v>19</v>
      </c>
      <c r="K25" s="40"/>
      <c r="L25" s="149"/>
      <c r="S25" s="40"/>
      <c r="T25" s="40"/>
      <c r="U25" s="40"/>
      <c r="V25" s="40"/>
      <c r="W25" s="40"/>
      <c r="X25" s="40"/>
      <c r="Y25" s="40"/>
      <c r="Z25" s="40"/>
      <c r="AA25" s="40"/>
      <c r="AB25" s="40"/>
      <c r="AC25" s="40"/>
      <c r="AD25" s="40"/>
      <c r="AE25" s="40"/>
    </row>
    <row r="26" s="2" customFormat="1" ht="18" customHeight="1">
      <c r="A26" s="40"/>
      <c r="B26" s="46"/>
      <c r="C26" s="40"/>
      <c r="D26" s="40"/>
      <c r="E26" s="135" t="s">
        <v>2382</v>
      </c>
      <c r="F26" s="40"/>
      <c r="G26" s="40"/>
      <c r="H26" s="40"/>
      <c r="I26" s="151" t="s">
        <v>29</v>
      </c>
      <c r="J26" s="135" t="s">
        <v>19</v>
      </c>
      <c r="K26" s="40"/>
      <c r="L26" s="149"/>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8"/>
      <c r="J27" s="40"/>
      <c r="K27" s="40"/>
      <c r="L27" s="149"/>
      <c r="S27" s="40"/>
      <c r="T27" s="40"/>
      <c r="U27" s="40"/>
      <c r="V27" s="40"/>
      <c r="W27" s="40"/>
      <c r="X27" s="40"/>
      <c r="Y27" s="40"/>
      <c r="Z27" s="40"/>
      <c r="AA27" s="40"/>
      <c r="AB27" s="40"/>
      <c r="AC27" s="40"/>
      <c r="AD27" s="40"/>
      <c r="AE27" s="40"/>
    </row>
    <row r="28" s="2" customFormat="1" ht="12" customHeight="1">
      <c r="A28" s="40"/>
      <c r="B28" s="46"/>
      <c r="C28" s="40"/>
      <c r="D28" s="146" t="s">
        <v>40</v>
      </c>
      <c r="E28" s="40"/>
      <c r="F28" s="40"/>
      <c r="G28" s="40"/>
      <c r="H28" s="40"/>
      <c r="I28" s="148"/>
      <c r="J28" s="40"/>
      <c r="K28" s="40"/>
      <c r="L28" s="149"/>
      <c r="S28" s="40"/>
      <c r="T28" s="40"/>
      <c r="U28" s="40"/>
      <c r="V28" s="40"/>
      <c r="W28" s="40"/>
      <c r="X28" s="40"/>
      <c r="Y28" s="40"/>
      <c r="Z28" s="40"/>
      <c r="AA28" s="40"/>
      <c r="AB28" s="40"/>
      <c r="AC28" s="40"/>
      <c r="AD28" s="40"/>
      <c r="AE28" s="40"/>
    </row>
    <row r="29" s="8" customFormat="1" ht="16.5" customHeight="1">
      <c r="A29" s="153"/>
      <c r="B29" s="154"/>
      <c r="C29" s="153"/>
      <c r="D29" s="153"/>
      <c r="E29" s="155" t="s">
        <v>19</v>
      </c>
      <c r="F29" s="155"/>
      <c r="G29" s="155"/>
      <c r="H29" s="155"/>
      <c r="I29" s="156"/>
      <c r="J29" s="153"/>
      <c r="K29" s="153"/>
      <c r="L29" s="157"/>
      <c r="S29" s="153"/>
      <c r="T29" s="153"/>
      <c r="U29" s="153"/>
      <c r="V29" s="153"/>
      <c r="W29" s="153"/>
      <c r="X29" s="153"/>
      <c r="Y29" s="153"/>
      <c r="Z29" s="153"/>
      <c r="AA29" s="153"/>
      <c r="AB29" s="153"/>
      <c r="AC29" s="153"/>
      <c r="AD29" s="153"/>
      <c r="AE29" s="153"/>
    </row>
    <row r="30" s="2" customFormat="1" ht="6.96" customHeight="1">
      <c r="A30" s="40"/>
      <c r="B30" s="46"/>
      <c r="C30" s="40"/>
      <c r="D30" s="40"/>
      <c r="E30" s="40"/>
      <c r="F30" s="40"/>
      <c r="G30" s="40"/>
      <c r="H30" s="40"/>
      <c r="I30" s="148"/>
      <c r="J30" s="40"/>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25.44" customHeight="1">
      <c r="A32" s="40"/>
      <c r="B32" s="46"/>
      <c r="C32" s="40"/>
      <c r="D32" s="160" t="s">
        <v>42</v>
      </c>
      <c r="E32" s="40"/>
      <c r="F32" s="40"/>
      <c r="G32" s="40"/>
      <c r="H32" s="40"/>
      <c r="I32" s="148"/>
      <c r="J32" s="161">
        <f>ROUND(J90, 2)</f>
        <v>0</v>
      </c>
      <c r="K32" s="40"/>
      <c r="L32" s="149"/>
      <c r="S32" s="40"/>
      <c r="T32" s="40"/>
      <c r="U32" s="40"/>
      <c r="V32" s="40"/>
      <c r="W32" s="40"/>
      <c r="X32" s="40"/>
      <c r="Y32" s="40"/>
      <c r="Z32" s="40"/>
      <c r="AA32" s="40"/>
      <c r="AB32" s="40"/>
      <c r="AC32" s="40"/>
      <c r="AD32" s="40"/>
      <c r="AE32" s="40"/>
    </row>
    <row r="33" s="2" customFormat="1" ht="6.96" customHeight="1">
      <c r="A33" s="40"/>
      <c r="B33" s="46"/>
      <c r="C33" s="40"/>
      <c r="D33" s="158"/>
      <c r="E33" s="158"/>
      <c r="F33" s="158"/>
      <c r="G33" s="158"/>
      <c r="H33" s="158"/>
      <c r="I33" s="159"/>
      <c r="J33" s="158"/>
      <c r="K33" s="158"/>
      <c r="L33" s="149"/>
      <c r="S33" s="40"/>
      <c r="T33" s="40"/>
      <c r="U33" s="40"/>
      <c r="V33" s="40"/>
      <c r="W33" s="40"/>
      <c r="X33" s="40"/>
      <c r="Y33" s="40"/>
      <c r="Z33" s="40"/>
      <c r="AA33" s="40"/>
      <c r="AB33" s="40"/>
      <c r="AC33" s="40"/>
      <c r="AD33" s="40"/>
      <c r="AE33" s="40"/>
    </row>
    <row r="34" s="2" customFormat="1" ht="14.4" customHeight="1">
      <c r="A34" s="40"/>
      <c r="B34" s="46"/>
      <c r="C34" s="40"/>
      <c r="D34" s="40"/>
      <c r="E34" s="40"/>
      <c r="F34" s="162" t="s">
        <v>44</v>
      </c>
      <c r="G34" s="40"/>
      <c r="H34" s="40"/>
      <c r="I34" s="163" t="s">
        <v>43</v>
      </c>
      <c r="J34" s="162" t="s">
        <v>45</v>
      </c>
      <c r="K34" s="40"/>
      <c r="L34" s="149"/>
      <c r="S34" s="40"/>
      <c r="T34" s="40"/>
      <c r="U34" s="40"/>
      <c r="V34" s="40"/>
      <c r="W34" s="40"/>
      <c r="X34" s="40"/>
      <c r="Y34" s="40"/>
      <c r="Z34" s="40"/>
      <c r="AA34" s="40"/>
      <c r="AB34" s="40"/>
      <c r="AC34" s="40"/>
      <c r="AD34" s="40"/>
      <c r="AE34" s="40"/>
    </row>
    <row r="35" s="2" customFormat="1" ht="14.4" customHeight="1">
      <c r="A35" s="40"/>
      <c r="B35" s="46"/>
      <c r="C35" s="40"/>
      <c r="D35" s="164" t="s">
        <v>46</v>
      </c>
      <c r="E35" s="146" t="s">
        <v>47</v>
      </c>
      <c r="F35" s="165">
        <f>ROUND((SUM(BE90:BE168)),  2)</f>
        <v>0</v>
      </c>
      <c r="G35" s="40"/>
      <c r="H35" s="40"/>
      <c r="I35" s="166">
        <v>0.20999999999999999</v>
      </c>
      <c r="J35" s="165">
        <f>ROUND(((SUM(BE90:BE168))*I35),  2)</f>
        <v>0</v>
      </c>
      <c r="K35" s="40"/>
      <c r="L35" s="149"/>
      <c r="S35" s="40"/>
      <c r="T35" s="40"/>
      <c r="U35" s="40"/>
      <c r="V35" s="40"/>
      <c r="W35" s="40"/>
      <c r="X35" s="40"/>
      <c r="Y35" s="40"/>
      <c r="Z35" s="40"/>
      <c r="AA35" s="40"/>
      <c r="AB35" s="40"/>
      <c r="AC35" s="40"/>
      <c r="AD35" s="40"/>
      <c r="AE35" s="40"/>
    </row>
    <row r="36" s="2" customFormat="1" ht="14.4" customHeight="1">
      <c r="A36" s="40"/>
      <c r="B36" s="46"/>
      <c r="C36" s="40"/>
      <c r="D36" s="40"/>
      <c r="E36" s="146" t="s">
        <v>48</v>
      </c>
      <c r="F36" s="165">
        <f>ROUND((SUM(BF90:BF168)),  2)</f>
        <v>0</v>
      </c>
      <c r="G36" s="40"/>
      <c r="H36" s="40"/>
      <c r="I36" s="166">
        <v>0.14999999999999999</v>
      </c>
      <c r="J36" s="165">
        <f>ROUND(((SUM(BF90:BF168))*I36),  2)</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49</v>
      </c>
      <c r="F37" s="165">
        <f>ROUND((SUM(BG90:BG168)),  2)</f>
        <v>0</v>
      </c>
      <c r="G37" s="40"/>
      <c r="H37" s="40"/>
      <c r="I37" s="166">
        <v>0.20999999999999999</v>
      </c>
      <c r="J37" s="165">
        <f>0</f>
        <v>0</v>
      </c>
      <c r="K37" s="40"/>
      <c r="L37" s="149"/>
      <c r="S37" s="40"/>
      <c r="T37" s="40"/>
      <c r="U37" s="40"/>
      <c r="V37" s="40"/>
      <c r="W37" s="40"/>
      <c r="X37" s="40"/>
      <c r="Y37" s="40"/>
      <c r="Z37" s="40"/>
      <c r="AA37" s="40"/>
      <c r="AB37" s="40"/>
      <c r="AC37" s="40"/>
      <c r="AD37" s="40"/>
      <c r="AE37" s="40"/>
    </row>
    <row r="38" hidden="1" s="2" customFormat="1" ht="14.4" customHeight="1">
      <c r="A38" s="40"/>
      <c r="B38" s="46"/>
      <c r="C38" s="40"/>
      <c r="D38" s="40"/>
      <c r="E38" s="146" t="s">
        <v>50</v>
      </c>
      <c r="F38" s="165">
        <f>ROUND((SUM(BH90:BH168)),  2)</f>
        <v>0</v>
      </c>
      <c r="G38" s="40"/>
      <c r="H38" s="40"/>
      <c r="I38" s="166">
        <v>0.14999999999999999</v>
      </c>
      <c r="J38" s="165">
        <f>0</f>
        <v>0</v>
      </c>
      <c r="K38" s="40"/>
      <c r="L38" s="149"/>
      <c r="S38" s="40"/>
      <c r="T38" s="40"/>
      <c r="U38" s="40"/>
      <c r="V38" s="40"/>
      <c r="W38" s="40"/>
      <c r="X38" s="40"/>
      <c r="Y38" s="40"/>
      <c r="Z38" s="40"/>
      <c r="AA38" s="40"/>
      <c r="AB38" s="40"/>
      <c r="AC38" s="40"/>
      <c r="AD38" s="40"/>
      <c r="AE38" s="40"/>
    </row>
    <row r="39" hidden="1" s="2" customFormat="1" ht="14.4" customHeight="1">
      <c r="A39" s="40"/>
      <c r="B39" s="46"/>
      <c r="C39" s="40"/>
      <c r="D39" s="40"/>
      <c r="E39" s="146" t="s">
        <v>51</v>
      </c>
      <c r="F39" s="165">
        <f>ROUND((SUM(BI90:BI168)),  2)</f>
        <v>0</v>
      </c>
      <c r="G39" s="40"/>
      <c r="H39" s="40"/>
      <c r="I39" s="166">
        <v>0</v>
      </c>
      <c r="J39" s="165">
        <f>0</f>
        <v>0</v>
      </c>
      <c r="K39" s="40"/>
      <c r="L39" s="149"/>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8"/>
      <c r="J40" s="40"/>
      <c r="K40" s="40"/>
      <c r="L40" s="149"/>
      <c r="S40" s="40"/>
      <c r="T40" s="40"/>
      <c r="U40" s="40"/>
      <c r="V40" s="40"/>
      <c r="W40" s="40"/>
      <c r="X40" s="40"/>
      <c r="Y40" s="40"/>
      <c r="Z40" s="40"/>
      <c r="AA40" s="40"/>
      <c r="AB40" s="40"/>
      <c r="AC40" s="40"/>
      <c r="AD40" s="40"/>
      <c r="AE40" s="40"/>
    </row>
    <row r="41" s="2" customFormat="1" ht="25.44" customHeight="1">
      <c r="A41" s="40"/>
      <c r="B41" s="46"/>
      <c r="C41" s="167"/>
      <c r="D41" s="168" t="s">
        <v>52</v>
      </c>
      <c r="E41" s="169"/>
      <c r="F41" s="169"/>
      <c r="G41" s="170" t="s">
        <v>53</v>
      </c>
      <c r="H41" s="171" t="s">
        <v>54</v>
      </c>
      <c r="I41" s="172"/>
      <c r="J41" s="173">
        <f>SUM(J32:J39)</f>
        <v>0</v>
      </c>
      <c r="K41" s="174"/>
      <c r="L41" s="149"/>
      <c r="S41" s="40"/>
      <c r="T41" s="40"/>
      <c r="U41" s="40"/>
      <c r="V41" s="40"/>
      <c r="W41" s="40"/>
      <c r="X41" s="40"/>
      <c r="Y41" s="40"/>
      <c r="Z41" s="40"/>
      <c r="AA41" s="40"/>
      <c r="AB41" s="40"/>
      <c r="AC41" s="40"/>
      <c r="AD41" s="40"/>
      <c r="AE41" s="40"/>
    </row>
    <row r="42" s="2" customFormat="1" ht="14.4" customHeight="1">
      <c r="A42" s="40"/>
      <c r="B42" s="175"/>
      <c r="C42" s="176"/>
      <c r="D42" s="176"/>
      <c r="E42" s="176"/>
      <c r="F42" s="176"/>
      <c r="G42" s="176"/>
      <c r="H42" s="176"/>
      <c r="I42" s="177"/>
      <c r="J42" s="176"/>
      <c r="K42" s="176"/>
      <c r="L42" s="149"/>
      <c r="S42" s="40"/>
      <c r="T42" s="40"/>
      <c r="U42" s="40"/>
      <c r="V42" s="40"/>
      <c r="W42" s="40"/>
      <c r="X42" s="40"/>
      <c r="Y42" s="40"/>
      <c r="Z42" s="40"/>
      <c r="AA42" s="40"/>
      <c r="AB42" s="40"/>
      <c r="AC42" s="40"/>
      <c r="AD42" s="40"/>
      <c r="AE42" s="40"/>
    </row>
    <row r="46" s="2" customFormat="1" ht="6.96" customHeight="1">
      <c r="A46" s="40"/>
      <c r="B46" s="178"/>
      <c r="C46" s="179"/>
      <c r="D46" s="179"/>
      <c r="E46" s="179"/>
      <c r="F46" s="179"/>
      <c r="G46" s="179"/>
      <c r="H46" s="179"/>
      <c r="I46" s="180"/>
      <c r="J46" s="179"/>
      <c r="K46" s="179"/>
      <c r="L46" s="149"/>
      <c r="S46" s="40"/>
      <c r="T46" s="40"/>
      <c r="U46" s="40"/>
      <c r="V46" s="40"/>
      <c r="W46" s="40"/>
      <c r="X46" s="40"/>
      <c r="Y46" s="40"/>
      <c r="Z46" s="40"/>
      <c r="AA46" s="40"/>
      <c r="AB46" s="40"/>
      <c r="AC46" s="40"/>
      <c r="AD46" s="40"/>
      <c r="AE46" s="40"/>
    </row>
    <row r="47" s="2" customFormat="1" ht="24.96" customHeight="1">
      <c r="A47" s="40"/>
      <c r="B47" s="41"/>
      <c r="C47" s="25" t="s">
        <v>131</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181" t="str">
        <f>E7</f>
        <v>Splašková kanalizace Mělice s převedením odpadníchvod do Lohenic</v>
      </c>
      <c r="F50" s="34"/>
      <c r="G50" s="34"/>
      <c r="H50" s="34"/>
      <c r="I50" s="148"/>
      <c r="J50" s="42"/>
      <c r="K50" s="42"/>
      <c r="L50" s="149"/>
      <c r="S50" s="40"/>
      <c r="T50" s="40"/>
      <c r="U50" s="40"/>
      <c r="V50" s="40"/>
      <c r="W50" s="40"/>
      <c r="X50" s="40"/>
      <c r="Y50" s="40"/>
      <c r="Z50" s="40"/>
      <c r="AA50" s="40"/>
      <c r="AB50" s="40"/>
      <c r="AC50" s="40"/>
      <c r="AD50" s="40"/>
      <c r="AE50" s="40"/>
    </row>
    <row r="51" s="1" customFormat="1" ht="12" customHeight="1">
      <c r="B51" s="23"/>
      <c r="C51" s="34" t="s">
        <v>128</v>
      </c>
      <c r="D51" s="24"/>
      <c r="E51" s="24"/>
      <c r="F51" s="24"/>
      <c r="G51" s="24"/>
      <c r="H51" s="24"/>
      <c r="I51" s="140"/>
      <c r="J51" s="24"/>
      <c r="K51" s="24"/>
      <c r="L51" s="22"/>
    </row>
    <row r="52" s="2" customFormat="1" ht="16.5" customHeight="1">
      <c r="A52" s="40"/>
      <c r="B52" s="41"/>
      <c r="C52" s="42"/>
      <c r="D52" s="42"/>
      <c r="E52" s="181" t="s">
        <v>2380</v>
      </c>
      <c r="F52" s="42"/>
      <c r="G52" s="42"/>
      <c r="H52" s="42"/>
      <c r="I52" s="148"/>
      <c r="J52" s="42"/>
      <c r="K52" s="42"/>
      <c r="L52" s="149"/>
      <c r="S52" s="40"/>
      <c r="T52" s="40"/>
      <c r="U52" s="40"/>
      <c r="V52" s="40"/>
      <c r="W52" s="40"/>
      <c r="X52" s="40"/>
      <c r="Y52" s="40"/>
      <c r="Z52" s="40"/>
      <c r="AA52" s="40"/>
      <c r="AB52" s="40"/>
      <c r="AC52" s="40"/>
      <c r="AD52" s="40"/>
      <c r="AE52" s="40"/>
    </row>
    <row r="53" s="2" customFormat="1" ht="12" customHeight="1">
      <c r="A53" s="40"/>
      <c r="B53" s="41"/>
      <c r="C53" s="34" t="s">
        <v>1216</v>
      </c>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16.5" customHeight="1">
      <c r="A54" s="40"/>
      <c r="B54" s="41"/>
      <c r="C54" s="42"/>
      <c r="D54" s="42"/>
      <c r="E54" s="71" t="str">
        <f>E11</f>
        <v>01el - PSOV č.1 - Mělice</v>
      </c>
      <c r="F54" s="42"/>
      <c r="G54" s="42"/>
      <c r="H54" s="42"/>
      <c r="I54" s="148"/>
      <c r="J54" s="42"/>
      <c r="K54" s="42"/>
      <c r="L54" s="149"/>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8"/>
      <c r="J55" s="42"/>
      <c r="K55" s="42"/>
      <c r="L55" s="149"/>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k.ú. Mělice a Lohenice u Přelouče</v>
      </c>
      <c r="G56" s="42"/>
      <c r="H56" s="42"/>
      <c r="I56" s="151" t="s">
        <v>23</v>
      </c>
      <c r="J56" s="74" t="str">
        <f>IF(J14="","",J14)</f>
        <v>24. 5. 2019</v>
      </c>
      <c r="K56" s="42"/>
      <c r="L56" s="149"/>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8"/>
      <c r="J57" s="42"/>
      <c r="K57" s="42"/>
      <c r="L57" s="149"/>
      <c r="S57" s="40"/>
      <c r="T57" s="40"/>
      <c r="U57" s="40"/>
      <c r="V57" s="40"/>
      <c r="W57" s="40"/>
      <c r="X57" s="40"/>
      <c r="Y57" s="40"/>
      <c r="Z57" s="40"/>
      <c r="AA57" s="40"/>
      <c r="AB57" s="40"/>
      <c r="AC57" s="40"/>
      <c r="AD57" s="40"/>
      <c r="AE57" s="40"/>
    </row>
    <row r="58" s="2" customFormat="1" ht="40.05" customHeight="1">
      <c r="A58" s="40"/>
      <c r="B58" s="41"/>
      <c r="C58" s="34" t="s">
        <v>25</v>
      </c>
      <c r="D58" s="42"/>
      <c r="E58" s="42"/>
      <c r="F58" s="29" t="str">
        <f>E17</f>
        <v>Město Přelouč, Čs. Armády 1665, Přelouč</v>
      </c>
      <c r="G58" s="42"/>
      <c r="H58" s="42"/>
      <c r="I58" s="151" t="s">
        <v>33</v>
      </c>
      <c r="J58" s="38" t="str">
        <f>E23</f>
        <v>IKKO Hradec Králové,s.r.o., Bratří Štefanů 238, HK</v>
      </c>
      <c r="K58" s="42"/>
      <c r="L58" s="149"/>
      <c r="S58" s="40"/>
      <c r="T58" s="40"/>
      <c r="U58" s="40"/>
      <c r="V58" s="40"/>
      <c r="W58" s="40"/>
      <c r="X58" s="40"/>
      <c r="Y58" s="40"/>
      <c r="Z58" s="40"/>
      <c r="AA58" s="40"/>
      <c r="AB58" s="40"/>
      <c r="AC58" s="40"/>
      <c r="AD58" s="40"/>
      <c r="AE58" s="40"/>
    </row>
    <row r="59" s="2" customFormat="1" ht="15.15" customHeight="1">
      <c r="A59" s="40"/>
      <c r="B59" s="41"/>
      <c r="C59" s="34" t="s">
        <v>31</v>
      </c>
      <c r="D59" s="42"/>
      <c r="E59" s="42"/>
      <c r="F59" s="29" t="str">
        <f>IF(E20="","",E20)</f>
        <v>Vyplň údaj</v>
      </c>
      <c r="G59" s="42"/>
      <c r="H59" s="42"/>
      <c r="I59" s="151" t="s">
        <v>38</v>
      </c>
      <c r="J59" s="38" t="str">
        <f>E26</f>
        <v>L.Burianec</v>
      </c>
      <c r="K59" s="42"/>
      <c r="L59" s="149"/>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8"/>
      <c r="J60" s="42"/>
      <c r="K60" s="42"/>
      <c r="L60" s="149"/>
      <c r="S60" s="40"/>
      <c r="T60" s="40"/>
      <c r="U60" s="40"/>
      <c r="V60" s="40"/>
      <c r="W60" s="40"/>
      <c r="X60" s="40"/>
      <c r="Y60" s="40"/>
      <c r="Z60" s="40"/>
      <c r="AA60" s="40"/>
      <c r="AB60" s="40"/>
      <c r="AC60" s="40"/>
      <c r="AD60" s="40"/>
      <c r="AE60" s="40"/>
    </row>
    <row r="61" s="2" customFormat="1" ht="29.28" customHeight="1">
      <c r="A61" s="40"/>
      <c r="B61" s="41"/>
      <c r="C61" s="182" t="s">
        <v>132</v>
      </c>
      <c r="D61" s="183"/>
      <c r="E61" s="183"/>
      <c r="F61" s="183"/>
      <c r="G61" s="183"/>
      <c r="H61" s="183"/>
      <c r="I61" s="184"/>
      <c r="J61" s="185" t="s">
        <v>133</v>
      </c>
      <c r="K61" s="183"/>
      <c r="L61" s="149"/>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8"/>
      <c r="J62" s="42"/>
      <c r="K62" s="42"/>
      <c r="L62" s="149"/>
      <c r="S62" s="40"/>
      <c r="T62" s="40"/>
      <c r="U62" s="40"/>
      <c r="V62" s="40"/>
      <c r="W62" s="40"/>
      <c r="X62" s="40"/>
      <c r="Y62" s="40"/>
      <c r="Z62" s="40"/>
      <c r="AA62" s="40"/>
      <c r="AB62" s="40"/>
      <c r="AC62" s="40"/>
      <c r="AD62" s="40"/>
      <c r="AE62" s="40"/>
    </row>
    <row r="63" s="2" customFormat="1" ht="22.8" customHeight="1">
      <c r="A63" s="40"/>
      <c r="B63" s="41"/>
      <c r="C63" s="186" t="s">
        <v>74</v>
      </c>
      <c r="D63" s="42"/>
      <c r="E63" s="42"/>
      <c r="F63" s="42"/>
      <c r="G63" s="42"/>
      <c r="H63" s="42"/>
      <c r="I63" s="148"/>
      <c r="J63" s="104">
        <f>J90</f>
        <v>0</v>
      </c>
      <c r="K63" s="42"/>
      <c r="L63" s="149"/>
      <c r="S63" s="40"/>
      <c r="T63" s="40"/>
      <c r="U63" s="40"/>
      <c r="V63" s="40"/>
      <c r="W63" s="40"/>
      <c r="X63" s="40"/>
      <c r="Y63" s="40"/>
      <c r="Z63" s="40"/>
      <c r="AA63" s="40"/>
      <c r="AB63" s="40"/>
      <c r="AC63" s="40"/>
      <c r="AD63" s="40"/>
      <c r="AE63" s="40"/>
      <c r="AU63" s="19" t="s">
        <v>134</v>
      </c>
    </row>
    <row r="64" s="9" customFormat="1" ht="24.96" customHeight="1">
      <c r="A64" s="9"/>
      <c r="B64" s="187"/>
      <c r="C64" s="188"/>
      <c r="D64" s="189" t="s">
        <v>1414</v>
      </c>
      <c r="E64" s="190"/>
      <c r="F64" s="190"/>
      <c r="G64" s="190"/>
      <c r="H64" s="190"/>
      <c r="I64" s="191"/>
      <c r="J64" s="192">
        <f>J91</f>
        <v>0</v>
      </c>
      <c r="K64" s="188"/>
      <c r="L64" s="193"/>
      <c r="S64" s="9"/>
      <c r="T64" s="9"/>
      <c r="U64" s="9"/>
      <c r="V64" s="9"/>
      <c r="W64" s="9"/>
      <c r="X64" s="9"/>
      <c r="Y64" s="9"/>
      <c r="Z64" s="9"/>
      <c r="AA64" s="9"/>
      <c r="AB64" s="9"/>
      <c r="AC64" s="9"/>
      <c r="AD64" s="9"/>
      <c r="AE64" s="9"/>
    </row>
    <row r="65" s="10" customFormat="1" ht="19.92" customHeight="1">
      <c r="A65" s="10"/>
      <c r="B65" s="194"/>
      <c r="C65" s="127"/>
      <c r="D65" s="195" t="s">
        <v>2383</v>
      </c>
      <c r="E65" s="196"/>
      <c r="F65" s="196"/>
      <c r="G65" s="196"/>
      <c r="H65" s="196"/>
      <c r="I65" s="197"/>
      <c r="J65" s="198">
        <f>J92</f>
        <v>0</v>
      </c>
      <c r="K65" s="127"/>
      <c r="L65" s="199"/>
      <c r="S65" s="10"/>
      <c r="T65" s="10"/>
      <c r="U65" s="10"/>
      <c r="V65" s="10"/>
      <c r="W65" s="10"/>
      <c r="X65" s="10"/>
      <c r="Y65" s="10"/>
      <c r="Z65" s="10"/>
      <c r="AA65" s="10"/>
      <c r="AB65" s="10"/>
      <c r="AC65" s="10"/>
      <c r="AD65" s="10"/>
      <c r="AE65" s="10"/>
    </row>
    <row r="66" s="10" customFormat="1" ht="14.88" customHeight="1">
      <c r="A66" s="10"/>
      <c r="B66" s="194"/>
      <c r="C66" s="127"/>
      <c r="D66" s="195" t="s">
        <v>2384</v>
      </c>
      <c r="E66" s="196"/>
      <c r="F66" s="196"/>
      <c r="G66" s="196"/>
      <c r="H66" s="196"/>
      <c r="I66" s="197"/>
      <c r="J66" s="198">
        <f>J93</f>
        <v>0</v>
      </c>
      <c r="K66" s="127"/>
      <c r="L66" s="199"/>
      <c r="S66" s="10"/>
      <c r="T66" s="10"/>
      <c r="U66" s="10"/>
      <c r="V66" s="10"/>
      <c r="W66" s="10"/>
      <c r="X66" s="10"/>
      <c r="Y66" s="10"/>
      <c r="Z66" s="10"/>
      <c r="AA66" s="10"/>
      <c r="AB66" s="10"/>
      <c r="AC66" s="10"/>
      <c r="AD66" s="10"/>
      <c r="AE66" s="10"/>
    </row>
    <row r="67" s="10" customFormat="1" ht="14.88" customHeight="1">
      <c r="A67" s="10"/>
      <c r="B67" s="194"/>
      <c r="C67" s="127"/>
      <c r="D67" s="195" t="s">
        <v>2385</v>
      </c>
      <c r="E67" s="196"/>
      <c r="F67" s="196"/>
      <c r="G67" s="196"/>
      <c r="H67" s="196"/>
      <c r="I67" s="197"/>
      <c r="J67" s="198">
        <f>J129</f>
        <v>0</v>
      </c>
      <c r="K67" s="127"/>
      <c r="L67" s="199"/>
      <c r="S67" s="10"/>
      <c r="T67" s="10"/>
      <c r="U67" s="10"/>
      <c r="V67" s="10"/>
      <c r="W67" s="10"/>
      <c r="X67" s="10"/>
      <c r="Y67" s="10"/>
      <c r="Z67" s="10"/>
      <c r="AA67" s="10"/>
      <c r="AB67" s="10"/>
      <c r="AC67" s="10"/>
      <c r="AD67" s="10"/>
      <c r="AE67" s="10"/>
    </row>
    <row r="68" s="10" customFormat="1" ht="14.88" customHeight="1">
      <c r="A68" s="10"/>
      <c r="B68" s="194"/>
      <c r="C68" s="127"/>
      <c r="D68" s="195" t="s">
        <v>2386</v>
      </c>
      <c r="E68" s="196"/>
      <c r="F68" s="196"/>
      <c r="G68" s="196"/>
      <c r="H68" s="196"/>
      <c r="I68" s="197"/>
      <c r="J68" s="198">
        <f>J163</f>
        <v>0</v>
      </c>
      <c r="K68" s="127"/>
      <c r="L68" s="199"/>
      <c r="S68" s="10"/>
      <c r="T68" s="10"/>
      <c r="U68" s="10"/>
      <c r="V68" s="10"/>
      <c r="W68" s="10"/>
      <c r="X68" s="10"/>
      <c r="Y68" s="10"/>
      <c r="Z68" s="10"/>
      <c r="AA68" s="10"/>
      <c r="AB68" s="10"/>
      <c r="AC68" s="10"/>
      <c r="AD68" s="10"/>
      <c r="AE68" s="10"/>
    </row>
    <row r="69" s="2" customFormat="1" ht="21.84" customHeight="1">
      <c r="A69" s="40"/>
      <c r="B69" s="41"/>
      <c r="C69" s="42"/>
      <c r="D69" s="42"/>
      <c r="E69" s="42"/>
      <c r="F69" s="42"/>
      <c r="G69" s="42"/>
      <c r="H69" s="42"/>
      <c r="I69" s="148"/>
      <c r="J69" s="42"/>
      <c r="K69" s="42"/>
      <c r="L69" s="149"/>
      <c r="S69" s="40"/>
      <c r="T69" s="40"/>
      <c r="U69" s="40"/>
      <c r="V69" s="40"/>
      <c r="W69" s="40"/>
      <c r="X69" s="40"/>
      <c r="Y69" s="40"/>
      <c r="Z69" s="40"/>
      <c r="AA69" s="40"/>
      <c r="AB69" s="40"/>
      <c r="AC69" s="40"/>
      <c r="AD69" s="40"/>
      <c r="AE69" s="40"/>
    </row>
    <row r="70" s="2" customFormat="1" ht="6.96" customHeight="1">
      <c r="A70" s="40"/>
      <c r="B70" s="61"/>
      <c r="C70" s="62"/>
      <c r="D70" s="62"/>
      <c r="E70" s="62"/>
      <c r="F70" s="62"/>
      <c r="G70" s="62"/>
      <c r="H70" s="62"/>
      <c r="I70" s="177"/>
      <c r="J70" s="62"/>
      <c r="K70" s="62"/>
      <c r="L70" s="149"/>
      <c r="S70" s="40"/>
      <c r="T70" s="40"/>
      <c r="U70" s="40"/>
      <c r="V70" s="40"/>
      <c r="W70" s="40"/>
      <c r="X70" s="40"/>
      <c r="Y70" s="40"/>
      <c r="Z70" s="40"/>
      <c r="AA70" s="40"/>
      <c r="AB70" s="40"/>
      <c r="AC70" s="40"/>
      <c r="AD70" s="40"/>
      <c r="AE70" s="40"/>
    </row>
    <row r="74" s="2" customFormat="1" ht="6.96" customHeight="1">
      <c r="A74" s="40"/>
      <c r="B74" s="63"/>
      <c r="C74" s="64"/>
      <c r="D74" s="64"/>
      <c r="E74" s="64"/>
      <c r="F74" s="64"/>
      <c r="G74" s="64"/>
      <c r="H74" s="64"/>
      <c r="I74" s="180"/>
      <c r="J74" s="64"/>
      <c r="K74" s="64"/>
      <c r="L74" s="149"/>
      <c r="S74" s="40"/>
      <c r="T74" s="40"/>
      <c r="U74" s="40"/>
      <c r="V74" s="40"/>
      <c r="W74" s="40"/>
      <c r="X74" s="40"/>
      <c r="Y74" s="40"/>
      <c r="Z74" s="40"/>
      <c r="AA74" s="40"/>
      <c r="AB74" s="40"/>
      <c r="AC74" s="40"/>
      <c r="AD74" s="40"/>
      <c r="AE74" s="40"/>
    </row>
    <row r="75" s="2" customFormat="1" ht="24.96" customHeight="1">
      <c r="A75" s="40"/>
      <c r="B75" s="41"/>
      <c r="C75" s="25" t="s">
        <v>148</v>
      </c>
      <c r="D75" s="42"/>
      <c r="E75" s="42"/>
      <c r="F75" s="42"/>
      <c r="G75" s="42"/>
      <c r="H75" s="42"/>
      <c r="I75" s="148"/>
      <c r="J75" s="42"/>
      <c r="K75" s="42"/>
      <c r="L75" s="149"/>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48"/>
      <c r="J76" s="42"/>
      <c r="K76" s="42"/>
      <c r="L76" s="149"/>
      <c r="S76" s="40"/>
      <c r="T76" s="40"/>
      <c r="U76" s="40"/>
      <c r="V76" s="40"/>
      <c r="W76" s="40"/>
      <c r="X76" s="40"/>
      <c r="Y76" s="40"/>
      <c r="Z76" s="40"/>
      <c r="AA76" s="40"/>
      <c r="AB76" s="40"/>
      <c r="AC76" s="40"/>
      <c r="AD76" s="40"/>
      <c r="AE76" s="40"/>
    </row>
    <row r="77" s="2" customFormat="1" ht="12" customHeight="1">
      <c r="A77" s="40"/>
      <c r="B77" s="41"/>
      <c r="C77" s="34" t="s">
        <v>16</v>
      </c>
      <c r="D77" s="42"/>
      <c r="E77" s="42"/>
      <c r="F77" s="42"/>
      <c r="G77" s="42"/>
      <c r="H77" s="42"/>
      <c r="I77" s="148"/>
      <c r="J77" s="42"/>
      <c r="K77" s="42"/>
      <c r="L77" s="149"/>
      <c r="S77" s="40"/>
      <c r="T77" s="40"/>
      <c r="U77" s="40"/>
      <c r="V77" s="40"/>
      <c r="W77" s="40"/>
      <c r="X77" s="40"/>
      <c r="Y77" s="40"/>
      <c r="Z77" s="40"/>
      <c r="AA77" s="40"/>
      <c r="AB77" s="40"/>
      <c r="AC77" s="40"/>
      <c r="AD77" s="40"/>
      <c r="AE77" s="40"/>
    </row>
    <row r="78" s="2" customFormat="1" ht="16.5" customHeight="1">
      <c r="A78" s="40"/>
      <c r="B78" s="41"/>
      <c r="C78" s="42"/>
      <c r="D78" s="42"/>
      <c r="E78" s="181" t="str">
        <f>E7</f>
        <v>Splašková kanalizace Mělice s převedením odpadníchvod do Lohenic</v>
      </c>
      <c r="F78" s="34"/>
      <c r="G78" s="34"/>
      <c r="H78" s="34"/>
      <c r="I78" s="148"/>
      <c r="J78" s="42"/>
      <c r="K78" s="42"/>
      <c r="L78" s="149"/>
      <c r="S78" s="40"/>
      <c r="T78" s="40"/>
      <c r="U78" s="40"/>
      <c r="V78" s="40"/>
      <c r="W78" s="40"/>
      <c r="X78" s="40"/>
      <c r="Y78" s="40"/>
      <c r="Z78" s="40"/>
      <c r="AA78" s="40"/>
      <c r="AB78" s="40"/>
      <c r="AC78" s="40"/>
      <c r="AD78" s="40"/>
      <c r="AE78" s="40"/>
    </row>
    <row r="79" s="1" customFormat="1" ht="12" customHeight="1">
      <c r="B79" s="23"/>
      <c r="C79" s="34" t="s">
        <v>128</v>
      </c>
      <c r="D79" s="24"/>
      <c r="E79" s="24"/>
      <c r="F79" s="24"/>
      <c r="G79" s="24"/>
      <c r="H79" s="24"/>
      <c r="I79" s="140"/>
      <c r="J79" s="24"/>
      <c r="K79" s="24"/>
      <c r="L79" s="22"/>
    </row>
    <row r="80" s="2" customFormat="1" ht="16.5" customHeight="1">
      <c r="A80" s="40"/>
      <c r="B80" s="41"/>
      <c r="C80" s="42"/>
      <c r="D80" s="42"/>
      <c r="E80" s="181" t="s">
        <v>2380</v>
      </c>
      <c r="F80" s="42"/>
      <c r="G80" s="42"/>
      <c r="H80" s="42"/>
      <c r="I80" s="148"/>
      <c r="J80" s="42"/>
      <c r="K80" s="42"/>
      <c r="L80" s="149"/>
      <c r="S80" s="40"/>
      <c r="T80" s="40"/>
      <c r="U80" s="40"/>
      <c r="V80" s="40"/>
      <c r="W80" s="40"/>
      <c r="X80" s="40"/>
      <c r="Y80" s="40"/>
      <c r="Z80" s="40"/>
      <c r="AA80" s="40"/>
      <c r="AB80" s="40"/>
      <c r="AC80" s="40"/>
      <c r="AD80" s="40"/>
      <c r="AE80" s="40"/>
    </row>
    <row r="81" s="2" customFormat="1" ht="12" customHeight="1">
      <c r="A81" s="40"/>
      <c r="B81" s="41"/>
      <c r="C81" s="34" t="s">
        <v>1216</v>
      </c>
      <c r="D81" s="42"/>
      <c r="E81" s="42"/>
      <c r="F81" s="42"/>
      <c r="G81" s="42"/>
      <c r="H81" s="42"/>
      <c r="I81" s="148"/>
      <c r="J81" s="42"/>
      <c r="K81" s="42"/>
      <c r="L81" s="149"/>
      <c r="S81" s="40"/>
      <c r="T81" s="40"/>
      <c r="U81" s="40"/>
      <c r="V81" s="40"/>
      <c r="W81" s="40"/>
      <c r="X81" s="40"/>
      <c r="Y81" s="40"/>
      <c r="Z81" s="40"/>
      <c r="AA81" s="40"/>
      <c r="AB81" s="40"/>
      <c r="AC81" s="40"/>
      <c r="AD81" s="40"/>
      <c r="AE81" s="40"/>
    </row>
    <row r="82" s="2" customFormat="1" ht="16.5" customHeight="1">
      <c r="A82" s="40"/>
      <c r="B82" s="41"/>
      <c r="C82" s="42"/>
      <c r="D82" s="42"/>
      <c r="E82" s="71" t="str">
        <f>E11</f>
        <v>01el - PSOV č.1 - Mělice</v>
      </c>
      <c r="F82" s="42"/>
      <c r="G82" s="42"/>
      <c r="H82" s="42"/>
      <c r="I82" s="148"/>
      <c r="J82" s="42"/>
      <c r="K82" s="42"/>
      <c r="L82" s="149"/>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48"/>
      <c r="J83" s="42"/>
      <c r="K83" s="42"/>
      <c r="L83" s="149"/>
      <c r="S83" s="40"/>
      <c r="T83" s="40"/>
      <c r="U83" s="40"/>
      <c r="V83" s="40"/>
      <c r="W83" s="40"/>
      <c r="X83" s="40"/>
      <c r="Y83" s="40"/>
      <c r="Z83" s="40"/>
      <c r="AA83" s="40"/>
      <c r="AB83" s="40"/>
      <c r="AC83" s="40"/>
      <c r="AD83" s="40"/>
      <c r="AE83" s="40"/>
    </row>
    <row r="84" s="2" customFormat="1" ht="12" customHeight="1">
      <c r="A84" s="40"/>
      <c r="B84" s="41"/>
      <c r="C84" s="34" t="s">
        <v>21</v>
      </c>
      <c r="D84" s="42"/>
      <c r="E84" s="42"/>
      <c r="F84" s="29" t="str">
        <f>F14</f>
        <v>k.ú. Mělice a Lohenice u Přelouče</v>
      </c>
      <c r="G84" s="42"/>
      <c r="H84" s="42"/>
      <c r="I84" s="151" t="s">
        <v>23</v>
      </c>
      <c r="J84" s="74" t="str">
        <f>IF(J14="","",J14)</f>
        <v>24. 5. 2019</v>
      </c>
      <c r="K84" s="42"/>
      <c r="L84" s="149"/>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148"/>
      <c r="J85" s="42"/>
      <c r="K85" s="42"/>
      <c r="L85" s="149"/>
      <c r="S85" s="40"/>
      <c r="T85" s="40"/>
      <c r="U85" s="40"/>
      <c r="V85" s="40"/>
      <c r="W85" s="40"/>
      <c r="X85" s="40"/>
      <c r="Y85" s="40"/>
      <c r="Z85" s="40"/>
      <c r="AA85" s="40"/>
      <c r="AB85" s="40"/>
      <c r="AC85" s="40"/>
      <c r="AD85" s="40"/>
      <c r="AE85" s="40"/>
    </row>
    <row r="86" s="2" customFormat="1" ht="40.05" customHeight="1">
      <c r="A86" s="40"/>
      <c r="B86" s="41"/>
      <c r="C86" s="34" t="s">
        <v>25</v>
      </c>
      <c r="D86" s="42"/>
      <c r="E86" s="42"/>
      <c r="F86" s="29" t="str">
        <f>E17</f>
        <v>Město Přelouč, Čs. Armády 1665, Přelouč</v>
      </c>
      <c r="G86" s="42"/>
      <c r="H86" s="42"/>
      <c r="I86" s="151" t="s">
        <v>33</v>
      </c>
      <c r="J86" s="38" t="str">
        <f>E23</f>
        <v>IKKO Hradec Králové,s.r.o., Bratří Štefanů 238, HK</v>
      </c>
      <c r="K86" s="42"/>
      <c r="L86" s="149"/>
      <c r="S86" s="40"/>
      <c r="T86" s="40"/>
      <c r="U86" s="40"/>
      <c r="V86" s="40"/>
      <c r="W86" s="40"/>
      <c r="X86" s="40"/>
      <c r="Y86" s="40"/>
      <c r="Z86" s="40"/>
      <c r="AA86" s="40"/>
      <c r="AB86" s="40"/>
      <c r="AC86" s="40"/>
      <c r="AD86" s="40"/>
      <c r="AE86" s="40"/>
    </row>
    <row r="87" s="2" customFormat="1" ht="15.15" customHeight="1">
      <c r="A87" s="40"/>
      <c r="B87" s="41"/>
      <c r="C87" s="34" t="s">
        <v>31</v>
      </c>
      <c r="D87" s="42"/>
      <c r="E87" s="42"/>
      <c r="F87" s="29" t="str">
        <f>IF(E20="","",E20)</f>
        <v>Vyplň údaj</v>
      </c>
      <c r="G87" s="42"/>
      <c r="H87" s="42"/>
      <c r="I87" s="151" t="s">
        <v>38</v>
      </c>
      <c r="J87" s="38" t="str">
        <f>E26</f>
        <v>L.Burianec</v>
      </c>
      <c r="K87" s="42"/>
      <c r="L87" s="149"/>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148"/>
      <c r="J88" s="42"/>
      <c r="K88" s="42"/>
      <c r="L88" s="149"/>
      <c r="S88" s="40"/>
      <c r="T88" s="40"/>
      <c r="U88" s="40"/>
      <c r="V88" s="40"/>
      <c r="W88" s="40"/>
      <c r="X88" s="40"/>
      <c r="Y88" s="40"/>
      <c r="Z88" s="40"/>
      <c r="AA88" s="40"/>
      <c r="AB88" s="40"/>
      <c r="AC88" s="40"/>
      <c r="AD88" s="40"/>
      <c r="AE88" s="40"/>
    </row>
    <row r="89" s="11" customFormat="1" ht="29.28" customHeight="1">
      <c r="A89" s="200"/>
      <c r="B89" s="201"/>
      <c r="C89" s="202" t="s">
        <v>149</v>
      </c>
      <c r="D89" s="203" t="s">
        <v>61</v>
      </c>
      <c r="E89" s="203" t="s">
        <v>57</v>
      </c>
      <c r="F89" s="203" t="s">
        <v>58</v>
      </c>
      <c r="G89" s="203" t="s">
        <v>150</v>
      </c>
      <c r="H89" s="203" t="s">
        <v>151</v>
      </c>
      <c r="I89" s="204" t="s">
        <v>152</v>
      </c>
      <c r="J89" s="203" t="s">
        <v>133</v>
      </c>
      <c r="K89" s="205" t="s">
        <v>153</v>
      </c>
      <c r="L89" s="206"/>
      <c r="M89" s="94" t="s">
        <v>19</v>
      </c>
      <c r="N89" s="95" t="s">
        <v>46</v>
      </c>
      <c r="O89" s="95" t="s">
        <v>154</v>
      </c>
      <c r="P89" s="95" t="s">
        <v>155</v>
      </c>
      <c r="Q89" s="95" t="s">
        <v>156</v>
      </c>
      <c r="R89" s="95" t="s">
        <v>157</v>
      </c>
      <c r="S89" s="95" t="s">
        <v>158</v>
      </c>
      <c r="T89" s="96" t="s">
        <v>159</v>
      </c>
      <c r="U89" s="200"/>
      <c r="V89" s="200"/>
      <c r="W89" s="200"/>
      <c r="X89" s="200"/>
      <c r="Y89" s="200"/>
      <c r="Z89" s="200"/>
      <c r="AA89" s="200"/>
      <c r="AB89" s="200"/>
      <c r="AC89" s="200"/>
      <c r="AD89" s="200"/>
      <c r="AE89" s="200"/>
    </row>
    <row r="90" s="2" customFormat="1" ht="22.8" customHeight="1">
      <c r="A90" s="40"/>
      <c r="B90" s="41"/>
      <c r="C90" s="101" t="s">
        <v>160</v>
      </c>
      <c r="D90" s="42"/>
      <c r="E90" s="42"/>
      <c r="F90" s="42"/>
      <c r="G90" s="42"/>
      <c r="H90" s="42"/>
      <c r="I90" s="148"/>
      <c r="J90" s="207">
        <f>BK90</f>
        <v>0</v>
      </c>
      <c r="K90" s="42"/>
      <c r="L90" s="46"/>
      <c r="M90" s="97"/>
      <c r="N90" s="208"/>
      <c r="O90" s="98"/>
      <c r="P90" s="209">
        <f>P91</f>
        <v>0</v>
      </c>
      <c r="Q90" s="98"/>
      <c r="R90" s="209">
        <f>R91</f>
        <v>0</v>
      </c>
      <c r="S90" s="98"/>
      <c r="T90" s="210">
        <f>T91</f>
        <v>0</v>
      </c>
      <c r="U90" s="40"/>
      <c r="V90" s="40"/>
      <c r="W90" s="40"/>
      <c r="X90" s="40"/>
      <c r="Y90" s="40"/>
      <c r="Z90" s="40"/>
      <c r="AA90" s="40"/>
      <c r="AB90" s="40"/>
      <c r="AC90" s="40"/>
      <c r="AD90" s="40"/>
      <c r="AE90" s="40"/>
      <c r="AT90" s="19" t="s">
        <v>75</v>
      </c>
      <c r="AU90" s="19" t="s">
        <v>134</v>
      </c>
      <c r="BK90" s="211">
        <f>BK91</f>
        <v>0</v>
      </c>
    </row>
    <row r="91" s="12" customFormat="1" ht="25.92" customHeight="1">
      <c r="A91" s="12"/>
      <c r="B91" s="212"/>
      <c r="C91" s="213"/>
      <c r="D91" s="214" t="s">
        <v>75</v>
      </c>
      <c r="E91" s="215" t="s">
        <v>1418</v>
      </c>
      <c r="F91" s="215" t="s">
        <v>1419</v>
      </c>
      <c r="G91" s="213"/>
      <c r="H91" s="213"/>
      <c r="I91" s="216"/>
      <c r="J91" s="217">
        <f>BK91</f>
        <v>0</v>
      </c>
      <c r="K91" s="213"/>
      <c r="L91" s="218"/>
      <c r="M91" s="219"/>
      <c r="N91" s="220"/>
      <c r="O91" s="220"/>
      <c r="P91" s="221">
        <f>P92</f>
        <v>0</v>
      </c>
      <c r="Q91" s="220"/>
      <c r="R91" s="221">
        <f>R92</f>
        <v>0</v>
      </c>
      <c r="S91" s="220"/>
      <c r="T91" s="222">
        <f>T92</f>
        <v>0</v>
      </c>
      <c r="U91" s="12"/>
      <c r="V91" s="12"/>
      <c r="W91" s="12"/>
      <c r="X91" s="12"/>
      <c r="Y91" s="12"/>
      <c r="Z91" s="12"/>
      <c r="AA91" s="12"/>
      <c r="AB91" s="12"/>
      <c r="AC91" s="12"/>
      <c r="AD91" s="12"/>
      <c r="AE91" s="12"/>
      <c r="AR91" s="223" t="s">
        <v>176</v>
      </c>
      <c r="AT91" s="224" t="s">
        <v>75</v>
      </c>
      <c r="AU91" s="224" t="s">
        <v>76</v>
      </c>
      <c r="AY91" s="223" t="s">
        <v>162</v>
      </c>
      <c r="BK91" s="225">
        <f>BK92</f>
        <v>0</v>
      </c>
    </row>
    <row r="92" s="12" customFormat="1" ht="22.8" customHeight="1">
      <c r="A92" s="12"/>
      <c r="B92" s="212"/>
      <c r="C92" s="213"/>
      <c r="D92" s="214" t="s">
        <v>75</v>
      </c>
      <c r="E92" s="226" t="s">
        <v>2387</v>
      </c>
      <c r="F92" s="226" t="s">
        <v>118</v>
      </c>
      <c r="G92" s="213"/>
      <c r="H92" s="213"/>
      <c r="I92" s="216"/>
      <c r="J92" s="227">
        <f>BK92</f>
        <v>0</v>
      </c>
      <c r="K92" s="213"/>
      <c r="L92" s="218"/>
      <c r="M92" s="219"/>
      <c r="N92" s="220"/>
      <c r="O92" s="220"/>
      <c r="P92" s="221">
        <f>P93+P129+P163</f>
        <v>0</v>
      </c>
      <c r="Q92" s="220"/>
      <c r="R92" s="221">
        <f>R93+R129+R163</f>
        <v>0</v>
      </c>
      <c r="S92" s="220"/>
      <c r="T92" s="222">
        <f>T93+T129+T163</f>
        <v>0</v>
      </c>
      <c r="U92" s="12"/>
      <c r="V92" s="12"/>
      <c r="W92" s="12"/>
      <c r="X92" s="12"/>
      <c r="Y92" s="12"/>
      <c r="Z92" s="12"/>
      <c r="AA92" s="12"/>
      <c r="AB92" s="12"/>
      <c r="AC92" s="12"/>
      <c r="AD92" s="12"/>
      <c r="AE92" s="12"/>
      <c r="AR92" s="223" t="s">
        <v>176</v>
      </c>
      <c r="AT92" s="224" t="s">
        <v>75</v>
      </c>
      <c r="AU92" s="224" t="s">
        <v>84</v>
      </c>
      <c r="AY92" s="223" t="s">
        <v>162</v>
      </c>
      <c r="BK92" s="225">
        <f>BK93+BK129+BK163</f>
        <v>0</v>
      </c>
    </row>
    <row r="93" s="12" customFormat="1" ht="20.88" customHeight="1">
      <c r="A93" s="12"/>
      <c r="B93" s="212"/>
      <c r="C93" s="213"/>
      <c r="D93" s="214" t="s">
        <v>75</v>
      </c>
      <c r="E93" s="226" t="s">
        <v>1420</v>
      </c>
      <c r="F93" s="226" t="s">
        <v>2388</v>
      </c>
      <c r="G93" s="213"/>
      <c r="H93" s="213"/>
      <c r="I93" s="216"/>
      <c r="J93" s="227">
        <f>BK93</f>
        <v>0</v>
      </c>
      <c r="K93" s="213"/>
      <c r="L93" s="218"/>
      <c r="M93" s="219"/>
      <c r="N93" s="220"/>
      <c r="O93" s="220"/>
      <c r="P93" s="221">
        <f>SUM(P94:P128)</f>
        <v>0</v>
      </c>
      <c r="Q93" s="220"/>
      <c r="R93" s="221">
        <f>SUM(R94:R128)</f>
        <v>0</v>
      </c>
      <c r="S93" s="220"/>
      <c r="T93" s="222">
        <f>SUM(T94:T128)</f>
        <v>0</v>
      </c>
      <c r="U93" s="12"/>
      <c r="V93" s="12"/>
      <c r="W93" s="12"/>
      <c r="X93" s="12"/>
      <c r="Y93" s="12"/>
      <c r="Z93" s="12"/>
      <c r="AA93" s="12"/>
      <c r="AB93" s="12"/>
      <c r="AC93" s="12"/>
      <c r="AD93" s="12"/>
      <c r="AE93" s="12"/>
      <c r="AR93" s="223" t="s">
        <v>176</v>
      </c>
      <c r="AT93" s="224" t="s">
        <v>75</v>
      </c>
      <c r="AU93" s="224" t="s">
        <v>86</v>
      </c>
      <c r="AY93" s="223" t="s">
        <v>162</v>
      </c>
      <c r="BK93" s="225">
        <f>SUM(BK94:BK128)</f>
        <v>0</v>
      </c>
    </row>
    <row r="94" s="2" customFormat="1" ht="16.5" customHeight="1">
      <c r="A94" s="40"/>
      <c r="B94" s="41"/>
      <c r="C94" s="228" t="s">
        <v>84</v>
      </c>
      <c r="D94" s="228" t="s">
        <v>164</v>
      </c>
      <c r="E94" s="229" t="s">
        <v>1422</v>
      </c>
      <c r="F94" s="230" t="s">
        <v>2389</v>
      </c>
      <c r="G94" s="231" t="s">
        <v>1424</v>
      </c>
      <c r="H94" s="232">
        <v>1</v>
      </c>
      <c r="I94" s="233"/>
      <c r="J94" s="234">
        <f>ROUND(I94*H94,2)</f>
        <v>0</v>
      </c>
      <c r="K94" s="230" t="s">
        <v>19</v>
      </c>
      <c r="L94" s="46"/>
      <c r="M94" s="235" t="s">
        <v>19</v>
      </c>
      <c r="N94" s="236" t="s">
        <v>47</v>
      </c>
      <c r="O94" s="86"/>
      <c r="P94" s="237">
        <f>O94*H94</f>
        <v>0</v>
      </c>
      <c r="Q94" s="237">
        <v>0</v>
      </c>
      <c r="R94" s="237">
        <f>Q94*H94</f>
        <v>0</v>
      </c>
      <c r="S94" s="237">
        <v>0</v>
      </c>
      <c r="T94" s="238">
        <f>S94*H94</f>
        <v>0</v>
      </c>
      <c r="U94" s="40"/>
      <c r="V94" s="40"/>
      <c r="W94" s="40"/>
      <c r="X94" s="40"/>
      <c r="Y94" s="40"/>
      <c r="Z94" s="40"/>
      <c r="AA94" s="40"/>
      <c r="AB94" s="40"/>
      <c r="AC94" s="40"/>
      <c r="AD94" s="40"/>
      <c r="AE94" s="40"/>
      <c r="AR94" s="239" t="s">
        <v>519</v>
      </c>
      <c r="AT94" s="239" t="s">
        <v>164</v>
      </c>
      <c r="AU94" s="239" t="s">
        <v>176</v>
      </c>
      <c r="AY94" s="19" t="s">
        <v>162</v>
      </c>
      <c r="BE94" s="240">
        <f>IF(N94="základní",J94,0)</f>
        <v>0</v>
      </c>
      <c r="BF94" s="240">
        <f>IF(N94="snížená",J94,0)</f>
        <v>0</v>
      </c>
      <c r="BG94" s="240">
        <f>IF(N94="zákl. přenesená",J94,0)</f>
        <v>0</v>
      </c>
      <c r="BH94" s="240">
        <f>IF(N94="sníž. přenesená",J94,0)</f>
        <v>0</v>
      </c>
      <c r="BI94" s="240">
        <f>IF(N94="nulová",J94,0)</f>
        <v>0</v>
      </c>
      <c r="BJ94" s="19" t="s">
        <v>84</v>
      </c>
      <c r="BK94" s="240">
        <f>ROUND(I94*H94,2)</f>
        <v>0</v>
      </c>
      <c r="BL94" s="19" t="s">
        <v>519</v>
      </c>
      <c r="BM94" s="239" t="s">
        <v>2390</v>
      </c>
    </row>
    <row r="95" s="2" customFormat="1" ht="16.5" customHeight="1">
      <c r="A95" s="40"/>
      <c r="B95" s="41"/>
      <c r="C95" s="228" t="s">
        <v>86</v>
      </c>
      <c r="D95" s="228" t="s">
        <v>164</v>
      </c>
      <c r="E95" s="229" t="s">
        <v>1425</v>
      </c>
      <c r="F95" s="230" t="s">
        <v>2391</v>
      </c>
      <c r="G95" s="231" t="s">
        <v>1424</v>
      </c>
      <c r="H95" s="232">
        <v>1</v>
      </c>
      <c r="I95" s="233"/>
      <c r="J95" s="234">
        <f>ROUND(I95*H95,2)</f>
        <v>0</v>
      </c>
      <c r="K95" s="230" t="s">
        <v>19</v>
      </c>
      <c r="L95" s="46"/>
      <c r="M95" s="235" t="s">
        <v>19</v>
      </c>
      <c r="N95" s="236" t="s">
        <v>47</v>
      </c>
      <c r="O95" s="86"/>
      <c r="P95" s="237">
        <f>O95*H95</f>
        <v>0</v>
      </c>
      <c r="Q95" s="237">
        <v>0</v>
      </c>
      <c r="R95" s="237">
        <f>Q95*H95</f>
        <v>0</v>
      </c>
      <c r="S95" s="237">
        <v>0</v>
      </c>
      <c r="T95" s="238">
        <f>S95*H95</f>
        <v>0</v>
      </c>
      <c r="U95" s="40"/>
      <c r="V95" s="40"/>
      <c r="W95" s="40"/>
      <c r="X95" s="40"/>
      <c r="Y95" s="40"/>
      <c r="Z95" s="40"/>
      <c r="AA95" s="40"/>
      <c r="AB95" s="40"/>
      <c r="AC95" s="40"/>
      <c r="AD95" s="40"/>
      <c r="AE95" s="40"/>
      <c r="AR95" s="239" t="s">
        <v>519</v>
      </c>
      <c r="AT95" s="239" t="s">
        <v>164</v>
      </c>
      <c r="AU95" s="239" t="s">
        <v>176</v>
      </c>
      <c r="AY95" s="19" t="s">
        <v>162</v>
      </c>
      <c r="BE95" s="240">
        <f>IF(N95="základní",J95,0)</f>
        <v>0</v>
      </c>
      <c r="BF95" s="240">
        <f>IF(N95="snížená",J95,0)</f>
        <v>0</v>
      </c>
      <c r="BG95" s="240">
        <f>IF(N95="zákl. přenesená",J95,0)</f>
        <v>0</v>
      </c>
      <c r="BH95" s="240">
        <f>IF(N95="sníž. přenesená",J95,0)</f>
        <v>0</v>
      </c>
      <c r="BI95" s="240">
        <f>IF(N95="nulová",J95,0)</f>
        <v>0</v>
      </c>
      <c r="BJ95" s="19" t="s">
        <v>84</v>
      </c>
      <c r="BK95" s="240">
        <f>ROUND(I95*H95,2)</f>
        <v>0</v>
      </c>
      <c r="BL95" s="19" t="s">
        <v>519</v>
      </c>
      <c r="BM95" s="239" t="s">
        <v>2392</v>
      </c>
    </row>
    <row r="96" s="2" customFormat="1" ht="16.5" customHeight="1">
      <c r="A96" s="40"/>
      <c r="B96" s="41"/>
      <c r="C96" s="228" t="s">
        <v>176</v>
      </c>
      <c r="D96" s="228" t="s">
        <v>164</v>
      </c>
      <c r="E96" s="229" t="s">
        <v>2393</v>
      </c>
      <c r="F96" s="230" t="s">
        <v>2394</v>
      </c>
      <c r="G96" s="231" t="s">
        <v>1424</v>
      </c>
      <c r="H96" s="232">
        <v>1</v>
      </c>
      <c r="I96" s="233"/>
      <c r="J96" s="234">
        <f>ROUND(I96*H96,2)</f>
        <v>0</v>
      </c>
      <c r="K96" s="230" t="s">
        <v>19</v>
      </c>
      <c r="L96" s="46"/>
      <c r="M96" s="235" t="s">
        <v>19</v>
      </c>
      <c r="N96" s="236" t="s">
        <v>47</v>
      </c>
      <c r="O96" s="86"/>
      <c r="P96" s="237">
        <f>O96*H96</f>
        <v>0</v>
      </c>
      <c r="Q96" s="237">
        <v>0</v>
      </c>
      <c r="R96" s="237">
        <f>Q96*H96</f>
        <v>0</v>
      </c>
      <c r="S96" s="237">
        <v>0</v>
      </c>
      <c r="T96" s="238">
        <f>S96*H96</f>
        <v>0</v>
      </c>
      <c r="U96" s="40"/>
      <c r="V96" s="40"/>
      <c r="W96" s="40"/>
      <c r="X96" s="40"/>
      <c r="Y96" s="40"/>
      <c r="Z96" s="40"/>
      <c r="AA96" s="40"/>
      <c r="AB96" s="40"/>
      <c r="AC96" s="40"/>
      <c r="AD96" s="40"/>
      <c r="AE96" s="40"/>
      <c r="AR96" s="239" t="s">
        <v>519</v>
      </c>
      <c r="AT96" s="239" t="s">
        <v>164</v>
      </c>
      <c r="AU96" s="239" t="s">
        <v>176</v>
      </c>
      <c r="AY96" s="19" t="s">
        <v>162</v>
      </c>
      <c r="BE96" s="240">
        <f>IF(N96="základní",J96,0)</f>
        <v>0</v>
      </c>
      <c r="BF96" s="240">
        <f>IF(N96="snížená",J96,0)</f>
        <v>0</v>
      </c>
      <c r="BG96" s="240">
        <f>IF(N96="zákl. přenesená",J96,0)</f>
        <v>0</v>
      </c>
      <c r="BH96" s="240">
        <f>IF(N96="sníž. přenesená",J96,0)</f>
        <v>0</v>
      </c>
      <c r="BI96" s="240">
        <f>IF(N96="nulová",J96,0)</f>
        <v>0</v>
      </c>
      <c r="BJ96" s="19" t="s">
        <v>84</v>
      </c>
      <c r="BK96" s="240">
        <f>ROUND(I96*H96,2)</f>
        <v>0</v>
      </c>
      <c r="BL96" s="19" t="s">
        <v>519</v>
      </c>
      <c r="BM96" s="239" t="s">
        <v>2395</v>
      </c>
    </row>
    <row r="97" s="2" customFormat="1" ht="16.5" customHeight="1">
      <c r="A97" s="40"/>
      <c r="B97" s="41"/>
      <c r="C97" s="228" t="s">
        <v>169</v>
      </c>
      <c r="D97" s="228" t="s">
        <v>164</v>
      </c>
      <c r="E97" s="229" t="s">
        <v>2396</v>
      </c>
      <c r="F97" s="230" t="s">
        <v>2397</v>
      </c>
      <c r="G97" s="231" t="s">
        <v>1424</v>
      </c>
      <c r="H97" s="232">
        <v>2</v>
      </c>
      <c r="I97" s="233"/>
      <c r="J97" s="234">
        <f>ROUND(I97*H97,2)</f>
        <v>0</v>
      </c>
      <c r="K97" s="230" t="s">
        <v>19</v>
      </c>
      <c r="L97" s="46"/>
      <c r="M97" s="235" t="s">
        <v>19</v>
      </c>
      <c r="N97" s="236" t="s">
        <v>47</v>
      </c>
      <c r="O97" s="86"/>
      <c r="P97" s="237">
        <f>O97*H97</f>
        <v>0</v>
      </c>
      <c r="Q97" s="237">
        <v>0</v>
      </c>
      <c r="R97" s="237">
        <f>Q97*H97</f>
        <v>0</v>
      </c>
      <c r="S97" s="237">
        <v>0</v>
      </c>
      <c r="T97" s="238">
        <f>S97*H97</f>
        <v>0</v>
      </c>
      <c r="U97" s="40"/>
      <c r="V97" s="40"/>
      <c r="W97" s="40"/>
      <c r="X97" s="40"/>
      <c r="Y97" s="40"/>
      <c r="Z97" s="40"/>
      <c r="AA97" s="40"/>
      <c r="AB97" s="40"/>
      <c r="AC97" s="40"/>
      <c r="AD97" s="40"/>
      <c r="AE97" s="40"/>
      <c r="AR97" s="239" t="s">
        <v>519</v>
      </c>
      <c r="AT97" s="239" t="s">
        <v>164</v>
      </c>
      <c r="AU97" s="239" t="s">
        <v>176</v>
      </c>
      <c r="AY97" s="19" t="s">
        <v>162</v>
      </c>
      <c r="BE97" s="240">
        <f>IF(N97="základní",J97,0)</f>
        <v>0</v>
      </c>
      <c r="BF97" s="240">
        <f>IF(N97="snížená",J97,0)</f>
        <v>0</v>
      </c>
      <c r="BG97" s="240">
        <f>IF(N97="zákl. přenesená",J97,0)</f>
        <v>0</v>
      </c>
      <c r="BH97" s="240">
        <f>IF(N97="sníž. přenesená",J97,0)</f>
        <v>0</v>
      </c>
      <c r="BI97" s="240">
        <f>IF(N97="nulová",J97,0)</f>
        <v>0</v>
      </c>
      <c r="BJ97" s="19" t="s">
        <v>84</v>
      </c>
      <c r="BK97" s="240">
        <f>ROUND(I97*H97,2)</f>
        <v>0</v>
      </c>
      <c r="BL97" s="19" t="s">
        <v>519</v>
      </c>
      <c r="BM97" s="239" t="s">
        <v>2398</v>
      </c>
    </row>
    <row r="98" s="2" customFormat="1" ht="16.5" customHeight="1">
      <c r="A98" s="40"/>
      <c r="B98" s="41"/>
      <c r="C98" s="228" t="s">
        <v>193</v>
      </c>
      <c r="D98" s="228" t="s">
        <v>164</v>
      </c>
      <c r="E98" s="229" t="s">
        <v>2399</v>
      </c>
      <c r="F98" s="230" t="s">
        <v>2400</v>
      </c>
      <c r="G98" s="231" t="s">
        <v>1424</v>
      </c>
      <c r="H98" s="232">
        <v>1</v>
      </c>
      <c r="I98" s="233"/>
      <c r="J98" s="234">
        <f>ROUND(I98*H98,2)</f>
        <v>0</v>
      </c>
      <c r="K98" s="230" t="s">
        <v>19</v>
      </c>
      <c r="L98" s="46"/>
      <c r="M98" s="235" t="s">
        <v>19</v>
      </c>
      <c r="N98" s="236" t="s">
        <v>47</v>
      </c>
      <c r="O98" s="86"/>
      <c r="P98" s="237">
        <f>O98*H98</f>
        <v>0</v>
      </c>
      <c r="Q98" s="237">
        <v>0</v>
      </c>
      <c r="R98" s="237">
        <f>Q98*H98</f>
        <v>0</v>
      </c>
      <c r="S98" s="237">
        <v>0</v>
      </c>
      <c r="T98" s="238">
        <f>S98*H98</f>
        <v>0</v>
      </c>
      <c r="U98" s="40"/>
      <c r="V98" s="40"/>
      <c r="W98" s="40"/>
      <c r="X98" s="40"/>
      <c r="Y98" s="40"/>
      <c r="Z98" s="40"/>
      <c r="AA98" s="40"/>
      <c r="AB98" s="40"/>
      <c r="AC98" s="40"/>
      <c r="AD98" s="40"/>
      <c r="AE98" s="40"/>
      <c r="AR98" s="239" t="s">
        <v>519</v>
      </c>
      <c r="AT98" s="239" t="s">
        <v>164</v>
      </c>
      <c r="AU98" s="239" t="s">
        <v>176</v>
      </c>
      <c r="AY98" s="19" t="s">
        <v>162</v>
      </c>
      <c r="BE98" s="240">
        <f>IF(N98="základní",J98,0)</f>
        <v>0</v>
      </c>
      <c r="BF98" s="240">
        <f>IF(N98="snížená",J98,0)</f>
        <v>0</v>
      </c>
      <c r="BG98" s="240">
        <f>IF(N98="zákl. přenesená",J98,0)</f>
        <v>0</v>
      </c>
      <c r="BH98" s="240">
        <f>IF(N98="sníž. přenesená",J98,0)</f>
        <v>0</v>
      </c>
      <c r="BI98" s="240">
        <f>IF(N98="nulová",J98,0)</f>
        <v>0</v>
      </c>
      <c r="BJ98" s="19" t="s">
        <v>84</v>
      </c>
      <c r="BK98" s="240">
        <f>ROUND(I98*H98,2)</f>
        <v>0</v>
      </c>
      <c r="BL98" s="19" t="s">
        <v>519</v>
      </c>
      <c r="BM98" s="239" t="s">
        <v>2401</v>
      </c>
    </row>
    <row r="99" s="2" customFormat="1" ht="16.5" customHeight="1">
      <c r="A99" s="40"/>
      <c r="B99" s="41"/>
      <c r="C99" s="228" t="s">
        <v>199</v>
      </c>
      <c r="D99" s="228" t="s">
        <v>164</v>
      </c>
      <c r="E99" s="229" t="s">
        <v>2402</v>
      </c>
      <c r="F99" s="230" t="s">
        <v>2403</v>
      </c>
      <c r="G99" s="231" t="s">
        <v>1424</v>
      </c>
      <c r="H99" s="232">
        <v>3</v>
      </c>
      <c r="I99" s="233"/>
      <c r="J99" s="234">
        <f>ROUND(I99*H99,2)</f>
        <v>0</v>
      </c>
      <c r="K99" s="230" t="s">
        <v>19</v>
      </c>
      <c r="L99" s="46"/>
      <c r="M99" s="235" t="s">
        <v>19</v>
      </c>
      <c r="N99" s="236" t="s">
        <v>47</v>
      </c>
      <c r="O99" s="86"/>
      <c r="P99" s="237">
        <f>O99*H99</f>
        <v>0</v>
      </c>
      <c r="Q99" s="237">
        <v>0</v>
      </c>
      <c r="R99" s="237">
        <f>Q99*H99</f>
        <v>0</v>
      </c>
      <c r="S99" s="237">
        <v>0</v>
      </c>
      <c r="T99" s="238">
        <f>S99*H99</f>
        <v>0</v>
      </c>
      <c r="U99" s="40"/>
      <c r="V99" s="40"/>
      <c r="W99" s="40"/>
      <c r="X99" s="40"/>
      <c r="Y99" s="40"/>
      <c r="Z99" s="40"/>
      <c r="AA99" s="40"/>
      <c r="AB99" s="40"/>
      <c r="AC99" s="40"/>
      <c r="AD99" s="40"/>
      <c r="AE99" s="40"/>
      <c r="AR99" s="239" t="s">
        <v>519</v>
      </c>
      <c r="AT99" s="239" t="s">
        <v>164</v>
      </c>
      <c r="AU99" s="239" t="s">
        <v>176</v>
      </c>
      <c r="AY99" s="19" t="s">
        <v>162</v>
      </c>
      <c r="BE99" s="240">
        <f>IF(N99="základní",J99,0)</f>
        <v>0</v>
      </c>
      <c r="BF99" s="240">
        <f>IF(N99="snížená",J99,0)</f>
        <v>0</v>
      </c>
      <c r="BG99" s="240">
        <f>IF(N99="zákl. přenesená",J99,0)</f>
        <v>0</v>
      </c>
      <c r="BH99" s="240">
        <f>IF(N99="sníž. přenesená",J99,0)</f>
        <v>0</v>
      </c>
      <c r="BI99" s="240">
        <f>IF(N99="nulová",J99,0)</f>
        <v>0</v>
      </c>
      <c r="BJ99" s="19" t="s">
        <v>84</v>
      </c>
      <c r="BK99" s="240">
        <f>ROUND(I99*H99,2)</f>
        <v>0</v>
      </c>
      <c r="BL99" s="19" t="s">
        <v>519</v>
      </c>
      <c r="BM99" s="239" t="s">
        <v>2404</v>
      </c>
    </row>
    <row r="100" s="2" customFormat="1" ht="16.5" customHeight="1">
      <c r="A100" s="40"/>
      <c r="B100" s="41"/>
      <c r="C100" s="228" t="s">
        <v>206</v>
      </c>
      <c r="D100" s="228" t="s">
        <v>164</v>
      </c>
      <c r="E100" s="229" t="s">
        <v>2405</v>
      </c>
      <c r="F100" s="230" t="s">
        <v>2406</v>
      </c>
      <c r="G100" s="231" t="s">
        <v>1424</v>
      </c>
      <c r="H100" s="232">
        <v>1</v>
      </c>
      <c r="I100" s="233"/>
      <c r="J100" s="234">
        <f>ROUND(I100*H100,2)</f>
        <v>0</v>
      </c>
      <c r="K100" s="230" t="s">
        <v>19</v>
      </c>
      <c r="L100" s="46"/>
      <c r="M100" s="235" t="s">
        <v>19</v>
      </c>
      <c r="N100" s="236" t="s">
        <v>47</v>
      </c>
      <c r="O100" s="86"/>
      <c r="P100" s="237">
        <f>O100*H100</f>
        <v>0</v>
      </c>
      <c r="Q100" s="237">
        <v>0</v>
      </c>
      <c r="R100" s="237">
        <f>Q100*H100</f>
        <v>0</v>
      </c>
      <c r="S100" s="237">
        <v>0</v>
      </c>
      <c r="T100" s="238">
        <f>S100*H100</f>
        <v>0</v>
      </c>
      <c r="U100" s="40"/>
      <c r="V100" s="40"/>
      <c r="W100" s="40"/>
      <c r="X100" s="40"/>
      <c r="Y100" s="40"/>
      <c r="Z100" s="40"/>
      <c r="AA100" s="40"/>
      <c r="AB100" s="40"/>
      <c r="AC100" s="40"/>
      <c r="AD100" s="40"/>
      <c r="AE100" s="40"/>
      <c r="AR100" s="239" t="s">
        <v>519</v>
      </c>
      <c r="AT100" s="239" t="s">
        <v>164</v>
      </c>
      <c r="AU100" s="239" t="s">
        <v>176</v>
      </c>
      <c r="AY100" s="19" t="s">
        <v>162</v>
      </c>
      <c r="BE100" s="240">
        <f>IF(N100="základní",J100,0)</f>
        <v>0</v>
      </c>
      <c r="BF100" s="240">
        <f>IF(N100="snížená",J100,0)</f>
        <v>0</v>
      </c>
      <c r="BG100" s="240">
        <f>IF(N100="zákl. přenesená",J100,0)</f>
        <v>0</v>
      </c>
      <c r="BH100" s="240">
        <f>IF(N100="sníž. přenesená",J100,0)</f>
        <v>0</v>
      </c>
      <c r="BI100" s="240">
        <f>IF(N100="nulová",J100,0)</f>
        <v>0</v>
      </c>
      <c r="BJ100" s="19" t="s">
        <v>84</v>
      </c>
      <c r="BK100" s="240">
        <f>ROUND(I100*H100,2)</f>
        <v>0</v>
      </c>
      <c r="BL100" s="19" t="s">
        <v>519</v>
      </c>
      <c r="BM100" s="239" t="s">
        <v>2407</v>
      </c>
    </row>
    <row r="101" s="2" customFormat="1" ht="16.5" customHeight="1">
      <c r="A101" s="40"/>
      <c r="B101" s="41"/>
      <c r="C101" s="228" t="s">
        <v>211</v>
      </c>
      <c r="D101" s="228" t="s">
        <v>164</v>
      </c>
      <c r="E101" s="229" t="s">
        <v>2408</v>
      </c>
      <c r="F101" s="230" t="s">
        <v>2409</v>
      </c>
      <c r="G101" s="231" t="s">
        <v>1424</v>
      </c>
      <c r="H101" s="232">
        <v>3</v>
      </c>
      <c r="I101" s="233"/>
      <c r="J101" s="234">
        <f>ROUND(I101*H101,2)</f>
        <v>0</v>
      </c>
      <c r="K101" s="230" t="s">
        <v>19</v>
      </c>
      <c r="L101" s="46"/>
      <c r="M101" s="235" t="s">
        <v>19</v>
      </c>
      <c r="N101" s="236" t="s">
        <v>47</v>
      </c>
      <c r="O101" s="86"/>
      <c r="P101" s="237">
        <f>O101*H101</f>
        <v>0</v>
      </c>
      <c r="Q101" s="237">
        <v>0</v>
      </c>
      <c r="R101" s="237">
        <f>Q101*H101</f>
        <v>0</v>
      </c>
      <c r="S101" s="237">
        <v>0</v>
      </c>
      <c r="T101" s="238">
        <f>S101*H101</f>
        <v>0</v>
      </c>
      <c r="U101" s="40"/>
      <c r="V101" s="40"/>
      <c r="W101" s="40"/>
      <c r="X101" s="40"/>
      <c r="Y101" s="40"/>
      <c r="Z101" s="40"/>
      <c r="AA101" s="40"/>
      <c r="AB101" s="40"/>
      <c r="AC101" s="40"/>
      <c r="AD101" s="40"/>
      <c r="AE101" s="40"/>
      <c r="AR101" s="239" t="s">
        <v>519</v>
      </c>
      <c r="AT101" s="239" t="s">
        <v>164</v>
      </c>
      <c r="AU101" s="239" t="s">
        <v>176</v>
      </c>
      <c r="AY101" s="19" t="s">
        <v>162</v>
      </c>
      <c r="BE101" s="240">
        <f>IF(N101="základní",J101,0)</f>
        <v>0</v>
      </c>
      <c r="BF101" s="240">
        <f>IF(N101="snížená",J101,0)</f>
        <v>0</v>
      </c>
      <c r="BG101" s="240">
        <f>IF(N101="zákl. přenesená",J101,0)</f>
        <v>0</v>
      </c>
      <c r="BH101" s="240">
        <f>IF(N101="sníž. přenesená",J101,0)</f>
        <v>0</v>
      </c>
      <c r="BI101" s="240">
        <f>IF(N101="nulová",J101,0)</f>
        <v>0</v>
      </c>
      <c r="BJ101" s="19" t="s">
        <v>84</v>
      </c>
      <c r="BK101" s="240">
        <f>ROUND(I101*H101,2)</f>
        <v>0</v>
      </c>
      <c r="BL101" s="19" t="s">
        <v>519</v>
      </c>
      <c r="BM101" s="239" t="s">
        <v>2410</v>
      </c>
    </row>
    <row r="102" s="2" customFormat="1" ht="16.5" customHeight="1">
      <c r="A102" s="40"/>
      <c r="B102" s="41"/>
      <c r="C102" s="228" t="s">
        <v>216</v>
      </c>
      <c r="D102" s="228" t="s">
        <v>164</v>
      </c>
      <c r="E102" s="229" t="s">
        <v>2411</v>
      </c>
      <c r="F102" s="230" t="s">
        <v>2412</v>
      </c>
      <c r="G102" s="231" t="s">
        <v>1424</v>
      </c>
      <c r="H102" s="232">
        <v>1</v>
      </c>
      <c r="I102" s="233"/>
      <c r="J102" s="234">
        <f>ROUND(I102*H102,2)</f>
        <v>0</v>
      </c>
      <c r="K102" s="230" t="s">
        <v>19</v>
      </c>
      <c r="L102" s="46"/>
      <c r="M102" s="235" t="s">
        <v>19</v>
      </c>
      <c r="N102" s="236" t="s">
        <v>47</v>
      </c>
      <c r="O102" s="86"/>
      <c r="P102" s="237">
        <f>O102*H102</f>
        <v>0</v>
      </c>
      <c r="Q102" s="237">
        <v>0</v>
      </c>
      <c r="R102" s="237">
        <f>Q102*H102</f>
        <v>0</v>
      </c>
      <c r="S102" s="237">
        <v>0</v>
      </c>
      <c r="T102" s="238">
        <f>S102*H102</f>
        <v>0</v>
      </c>
      <c r="U102" s="40"/>
      <c r="V102" s="40"/>
      <c r="W102" s="40"/>
      <c r="X102" s="40"/>
      <c r="Y102" s="40"/>
      <c r="Z102" s="40"/>
      <c r="AA102" s="40"/>
      <c r="AB102" s="40"/>
      <c r="AC102" s="40"/>
      <c r="AD102" s="40"/>
      <c r="AE102" s="40"/>
      <c r="AR102" s="239" t="s">
        <v>519</v>
      </c>
      <c r="AT102" s="239" t="s">
        <v>164</v>
      </c>
      <c r="AU102" s="239" t="s">
        <v>176</v>
      </c>
      <c r="AY102" s="19" t="s">
        <v>162</v>
      </c>
      <c r="BE102" s="240">
        <f>IF(N102="základní",J102,0)</f>
        <v>0</v>
      </c>
      <c r="BF102" s="240">
        <f>IF(N102="snížená",J102,0)</f>
        <v>0</v>
      </c>
      <c r="BG102" s="240">
        <f>IF(N102="zákl. přenesená",J102,0)</f>
        <v>0</v>
      </c>
      <c r="BH102" s="240">
        <f>IF(N102="sníž. přenesená",J102,0)</f>
        <v>0</v>
      </c>
      <c r="BI102" s="240">
        <f>IF(N102="nulová",J102,0)</f>
        <v>0</v>
      </c>
      <c r="BJ102" s="19" t="s">
        <v>84</v>
      </c>
      <c r="BK102" s="240">
        <f>ROUND(I102*H102,2)</f>
        <v>0</v>
      </c>
      <c r="BL102" s="19" t="s">
        <v>519</v>
      </c>
      <c r="BM102" s="239" t="s">
        <v>2413</v>
      </c>
    </row>
    <row r="103" s="2" customFormat="1" ht="16.5" customHeight="1">
      <c r="A103" s="40"/>
      <c r="B103" s="41"/>
      <c r="C103" s="228" t="s">
        <v>226</v>
      </c>
      <c r="D103" s="228" t="s">
        <v>164</v>
      </c>
      <c r="E103" s="229" t="s">
        <v>2414</v>
      </c>
      <c r="F103" s="230" t="s">
        <v>2415</v>
      </c>
      <c r="G103" s="231" t="s">
        <v>1424</v>
      </c>
      <c r="H103" s="232">
        <v>1</v>
      </c>
      <c r="I103" s="233"/>
      <c r="J103" s="234">
        <f>ROUND(I103*H103,2)</f>
        <v>0</v>
      </c>
      <c r="K103" s="230" t="s">
        <v>19</v>
      </c>
      <c r="L103" s="46"/>
      <c r="M103" s="235" t="s">
        <v>19</v>
      </c>
      <c r="N103" s="236" t="s">
        <v>47</v>
      </c>
      <c r="O103" s="86"/>
      <c r="P103" s="237">
        <f>O103*H103</f>
        <v>0</v>
      </c>
      <c r="Q103" s="237">
        <v>0</v>
      </c>
      <c r="R103" s="237">
        <f>Q103*H103</f>
        <v>0</v>
      </c>
      <c r="S103" s="237">
        <v>0</v>
      </c>
      <c r="T103" s="238">
        <f>S103*H103</f>
        <v>0</v>
      </c>
      <c r="U103" s="40"/>
      <c r="V103" s="40"/>
      <c r="W103" s="40"/>
      <c r="X103" s="40"/>
      <c r="Y103" s="40"/>
      <c r="Z103" s="40"/>
      <c r="AA103" s="40"/>
      <c r="AB103" s="40"/>
      <c r="AC103" s="40"/>
      <c r="AD103" s="40"/>
      <c r="AE103" s="40"/>
      <c r="AR103" s="239" t="s">
        <v>519</v>
      </c>
      <c r="AT103" s="239" t="s">
        <v>164</v>
      </c>
      <c r="AU103" s="239" t="s">
        <v>176</v>
      </c>
      <c r="AY103" s="19" t="s">
        <v>162</v>
      </c>
      <c r="BE103" s="240">
        <f>IF(N103="základní",J103,0)</f>
        <v>0</v>
      </c>
      <c r="BF103" s="240">
        <f>IF(N103="snížená",J103,0)</f>
        <v>0</v>
      </c>
      <c r="BG103" s="240">
        <f>IF(N103="zákl. přenesená",J103,0)</f>
        <v>0</v>
      </c>
      <c r="BH103" s="240">
        <f>IF(N103="sníž. přenesená",J103,0)</f>
        <v>0</v>
      </c>
      <c r="BI103" s="240">
        <f>IF(N103="nulová",J103,0)</f>
        <v>0</v>
      </c>
      <c r="BJ103" s="19" t="s">
        <v>84</v>
      </c>
      <c r="BK103" s="240">
        <f>ROUND(I103*H103,2)</f>
        <v>0</v>
      </c>
      <c r="BL103" s="19" t="s">
        <v>519</v>
      </c>
      <c r="BM103" s="239" t="s">
        <v>2416</v>
      </c>
    </row>
    <row r="104" s="2" customFormat="1" ht="16.5" customHeight="1">
      <c r="A104" s="40"/>
      <c r="B104" s="41"/>
      <c r="C104" s="228" t="s">
        <v>234</v>
      </c>
      <c r="D104" s="228" t="s">
        <v>164</v>
      </c>
      <c r="E104" s="229" t="s">
        <v>2417</v>
      </c>
      <c r="F104" s="230" t="s">
        <v>2418</v>
      </c>
      <c r="G104" s="231" t="s">
        <v>1424</v>
      </c>
      <c r="H104" s="232">
        <v>5</v>
      </c>
      <c r="I104" s="233"/>
      <c r="J104" s="234">
        <f>ROUND(I104*H104,2)</f>
        <v>0</v>
      </c>
      <c r="K104" s="230" t="s">
        <v>19</v>
      </c>
      <c r="L104" s="46"/>
      <c r="M104" s="235" t="s">
        <v>19</v>
      </c>
      <c r="N104" s="236" t="s">
        <v>47</v>
      </c>
      <c r="O104" s="86"/>
      <c r="P104" s="237">
        <f>O104*H104</f>
        <v>0</v>
      </c>
      <c r="Q104" s="237">
        <v>0</v>
      </c>
      <c r="R104" s="237">
        <f>Q104*H104</f>
        <v>0</v>
      </c>
      <c r="S104" s="237">
        <v>0</v>
      </c>
      <c r="T104" s="238">
        <f>S104*H104</f>
        <v>0</v>
      </c>
      <c r="U104" s="40"/>
      <c r="V104" s="40"/>
      <c r="W104" s="40"/>
      <c r="X104" s="40"/>
      <c r="Y104" s="40"/>
      <c r="Z104" s="40"/>
      <c r="AA104" s="40"/>
      <c r="AB104" s="40"/>
      <c r="AC104" s="40"/>
      <c r="AD104" s="40"/>
      <c r="AE104" s="40"/>
      <c r="AR104" s="239" t="s">
        <v>519</v>
      </c>
      <c r="AT104" s="239" t="s">
        <v>164</v>
      </c>
      <c r="AU104" s="239" t="s">
        <v>176</v>
      </c>
      <c r="AY104" s="19" t="s">
        <v>162</v>
      </c>
      <c r="BE104" s="240">
        <f>IF(N104="základní",J104,0)</f>
        <v>0</v>
      </c>
      <c r="BF104" s="240">
        <f>IF(N104="snížená",J104,0)</f>
        <v>0</v>
      </c>
      <c r="BG104" s="240">
        <f>IF(N104="zákl. přenesená",J104,0)</f>
        <v>0</v>
      </c>
      <c r="BH104" s="240">
        <f>IF(N104="sníž. přenesená",J104,0)</f>
        <v>0</v>
      </c>
      <c r="BI104" s="240">
        <f>IF(N104="nulová",J104,0)</f>
        <v>0</v>
      </c>
      <c r="BJ104" s="19" t="s">
        <v>84</v>
      </c>
      <c r="BK104" s="240">
        <f>ROUND(I104*H104,2)</f>
        <v>0</v>
      </c>
      <c r="BL104" s="19" t="s">
        <v>519</v>
      </c>
      <c r="BM104" s="239" t="s">
        <v>2419</v>
      </c>
    </row>
    <row r="105" s="2" customFormat="1" ht="16.5" customHeight="1">
      <c r="A105" s="40"/>
      <c r="B105" s="41"/>
      <c r="C105" s="228" t="s">
        <v>241</v>
      </c>
      <c r="D105" s="228" t="s">
        <v>164</v>
      </c>
      <c r="E105" s="229" t="s">
        <v>2420</v>
      </c>
      <c r="F105" s="230" t="s">
        <v>2421</v>
      </c>
      <c r="G105" s="231" t="s">
        <v>1424</v>
      </c>
      <c r="H105" s="232">
        <v>1</v>
      </c>
      <c r="I105" s="233"/>
      <c r="J105" s="234">
        <f>ROUND(I105*H105,2)</f>
        <v>0</v>
      </c>
      <c r="K105" s="230" t="s">
        <v>19</v>
      </c>
      <c r="L105" s="46"/>
      <c r="M105" s="235" t="s">
        <v>19</v>
      </c>
      <c r="N105" s="236" t="s">
        <v>47</v>
      </c>
      <c r="O105" s="86"/>
      <c r="P105" s="237">
        <f>O105*H105</f>
        <v>0</v>
      </c>
      <c r="Q105" s="237">
        <v>0</v>
      </c>
      <c r="R105" s="237">
        <f>Q105*H105</f>
        <v>0</v>
      </c>
      <c r="S105" s="237">
        <v>0</v>
      </c>
      <c r="T105" s="238">
        <f>S105*H105</f>
        <v>0</v>
      </c>
      <c r="U105" s="40"/>
      <c r="V105" s="40"/>
      <c r="W105" s="40"/>
      <c r="X105" s="40"/>
      <c r="Y105" s="40"/>
      <c r="Z105" s="40"/>
      <c r="AA105" s="40"/>
      <c r="AB105" s="40"/>
      <c r="AC105" s="40"/>
      <c r="AD105" s="40"/>
      <c r="AE105" s="40"/>
      <c r="AR105" s="239" t="s">
        <v>519</v>
      </c>
      <c r="AT105" s="239" t="s">
        <v>164</v>
      </c>
      <c r="AU105" s="239" t="s">
        <v>176</v>
      </c>
      <c r="AY105" s="19" t="s">
        <v>162</v>
      </c>
      <c r="BE105" s="240">
        <f>IF(N105="základní",J105,0)</f>
        <v>0</v>
      </c>
      <c r="BF105" s="240">
        <f>IF(N105="snížená",J105,0)</f>
        <v>0</v>
      </c>
      <c r="BG105" s="240">
        <f>IF(N105="zákl. přenesená",J105,0)</f>
        <v>0</v>
      </c>
      <c r="BH105" s="240">
        <f>IF(N105="sníž. přenesená",J105,0)</f>
        <v>0</v>
      </c>
      <c r="BI105" s="240">
        <f>IF(N105="nulová",J105,0)</f>
        <v>0</v>
      </c>
      <c r="BJ105" s="19" t="s">
        <v>84</v>
      </c>
      <c r="BK105" s="240">
        <f>ROUND(I105*H105,2)</f>
        <v>0</v>
      </c>
      <c r="BL105" s="19" t="s">
        <v>519</v>
      </c>
      <c r="BM105" s="239" t="s">
        <v>2422</v>
      </c>
    </row>
    <row r="106" s="2" customFormat="1" ht="16.5" customHeight="1">
      <c r="A106" s="40"/>
      <c r="B106" s="41"/>
      <c r="C106" s="228" t="s">
        <v>246</v>
      </c>
      <c r="D106" s="228" t="s">
        <v>164</v>
      </c>
      <c r="E106" s="229" t="s">
        <v>2423</v>
      </c>
      <c r="F106" s="230" t="s">
        <v>2424</v>
      </c>
      <c r="G106" s="231" t="s">
        <v>1424</v>
      </c>
      <c r="H106" s="232">
        <v>2</v>
      </c>
      <c r="I106" s="233"/>
      <c r="J106" s="234">
        <f>ROUND(I106*H106,2)</f>
        <v>0</v>
      </c>
      <c r="K106" s="230" t="s">
        <v>19</v>
      </c>
      <c r="L106" s="46"/>
      <c r="M106" s="235" t="s">
        <v>19</v>
      </c>
      <c r="N106" s="236" t="s">
        <v>47</v>
      </c>
      <c r="O106" s="86"/>
      <c r="P106" s="237">
        <f>O106*H106</f>
        <v>0</v>
      </c>
      <c r="Q106" s="237">
        <v>0</v>
      </c>
      <c r="R106" s="237">
        <f>Q106*H106</f>
        <v>0</v>
      </c>
      <c r="S106" s="237">
        <v>0</v>
      </c>
      <c r="T106" s="238">
        <f>S106*H106</f>
        <v>0</v>
      </c>
      <c r="U106" s="40"/>
      <c r="V106" s="40"/>
      <c r="W106" s="40"/>
      <c r="X106" s="40"/>
      <c r="Y106" s="40"/>
      <c r="Z106" s="40"/>
      <c r="AA106" s="40"/>
      <c r="AB106" s="40"/>
      <c r="AC106" s="40"/>
      <c r="AD106" s="40"/>
      <c r="AE106" s="40"/>
      <c r="AR106" s="239" t="s">
        <v>519</v>
      </c>
      <c r="AT106" s="239" t="s">
        <v>164</v>
      </c>
      <c r="AU106" s="239" t="s">
        <v>176</v>
      </c>
      <c r="AY106" s="19" t="s">
        <v>162</v>
      </c>
      <c r="BE106" s="240">
        <f>IF(N106="základní",J106,0)</f>
        <v>0</v>
      </c>
      <c r="BF106" s="240">
        <f>IF(N106="snížená",J106,0)</f>
        <v>0</v>
      </c>
      <c r="BG106" s="240">
        <f>IF(N106="zákl. přenesená",J106,0)</f>
        <v>0</v>
      </c>
      <c r="BH106" s="240">
        <f>IF(N106="sníž. přenesená",J106,0)</f>
        <v>0</v>
      </c>
      <c r="BI106" s="240">
        <f>IF(N106="nulová",J106,0)</f>
        <v>0</v>
      </c>
      <c r="BJ106" s="19" t="s">
        <v>84</v>
      </c>
      <c r="BK106" s="240">
        <f>ROUND(I106*H106,2)</f>
        <v>0</v>
      </c>
      <c r="BL106" s="19" t="s">
        <v>519</v>
      </c>
      <c r="BM106" s="239" t="s">
        <v>2425</v>
      </c>
    </row>
    <row r="107" s="2" customFormat="1" ht="16.5" customHeight="1">
      <c r="A107" s="40"/>
      <c r="B107" s="41"/>
      <c r="C107" s="228" t="s">
        <v>252</v>
      </c>
      <c r="D107" s="228" t="s">
        <v>164</v>
      </c>
      <c r="E107" s="229" t="s">
        <v>2426</v>
      </c>
      <c r="F107" s="230" t="s">
        <v>2427</v>
      </c>
      <c r="G107" s="231" t="s">
        <v>1424</v>
      </c>
      <c r="H107" s="232">
        <v>2</v>
      </c>
      <c r="I107" s="233"/>
      <c r="J107" s="234">
        <f>ROUND(I107*H107,2)</f>
        <v>0</v>
      </c>
      <c r="K107" s="230" t="s">
        <v>19</v>
      </c>
      <c r="L107" s="46"/>
      <c r="M107" s="235" t="s">
        <v>19</v>
      </c>
      <c r="N107" s="236" t="s">
        <v>47</v>
      </c>
      <c r="O107" s="86"/>
      <c r="P107" s="237">
        <f>O107*H107</f>
        <v>0</v>
      </c>
      <c r="Q107" s="237">
        <v>0</v>
      </c>
      <c r="R107" s="237">
        <f>Q107*H107</f>
        <v>0</v>
      </c>
      <c r="S107" s="237">
        <v>0</v>
      </c>
      <c r="T107" s="238">
        <f>S107*H107</f>
        <v>0</v>
      </c>
      <c r="U107" s="40"/>
      <c r="V107" s="40"/>
      <c r="W107" s="40"/>
      <c r="X107" s="40"/>
      <c r="Y107" s="40"/>
      <c r="Z107" s="40"/>
      <c r="AA107" s="40"/>
      <c r="AB107" s="40"/>
      <c r="AC107" s="40"/>
      <c r="AD107" s="40"/>
      <c r="AE107" s="40"/>
      <c r="AR107" s="239" t="s">
        <v>519</v>
      </c>
      <c r="AT107" s="239" t="s">
        <v>164</v>
      </c>
      <c r="AU107" s="239" t="s">
        <v>176</v>
      </c>
      <c r="AY107" s="19" t="s">
        <v>162</v>
      </c>
      <c r="BE107" s="240">
        <f>IF(N107="základní",J107,0)</f>
        <v>0</v>
      </c>
      <c r="BF107" s="240">
        <f>IF(N107="snížená",J107,0)</f>
        <v>0</v>
      </c>
      <c r="BG107" s="240">
        <f>IF(N107="zákl. přenesená",J107,0)</f>
        <v>0</v>
      </c>
      <c r="BH107" s="240">
        <f>IF(N107="sníž. přenesená",J107,0)</f>
        <v>0</v>
      </c>
      <c r="BI107" s="240">
        <f>IF(N107="nulová",J107,0)</f>
        <v>0</v>
      </c>
      <c r="BJ107" s="19" t="s">
        <v>84</v>
      </c>
      <c r="BK107" s="240">
        <f>ROUND(I107*H107,2)</f>
        <v>0</v>
      </c>
      <c r="BL107" s="19" t="s">
        <v>519</v>
      </c>
      <c r="BM107" s="239" t="s">
        <v>2428</v>
      </c>
    </row>
    <row r="108" s="2" customFormat="1" ht="16.5" customHeight="1">
      <c r="A108" s="40"/>
      <c r="B108" s="41"/>
      <c r="C108" s="228" t="s">
        <v>8</v>
      </c>
      <c r="D108" s="228" t="s">
        <v>164</v>
      </c>
      <c r="E108" s="229" t="s">
        <v>2429</v>
      </c>
      <c r="F108" s="230" t="s">
        <v>2430</v>
      </c>
      <c r="G108" s="231" t="s">
        <v>1424</v>
      </c>
      <c r="H108" s="232">
        <v>1</v>
      </c>
      <c r="I108" s="233"/>
      <c r="J108" s="234">
        <f>ROUND(I108*H108,2)</f>
        <v>0</v>
      </c>
      <c r="K108" s="230" t="s">
        <v>19</v>
      </c>
      <c r="L108" s="46"/>
      <c r="M108" s="235" t="s">
        <v>19</v>
      </c>
      <c r="N108" s="236" t="s">
        <v>47</v>
      </c>
      <c r="O108" s="86"/>
      <c r="P108" s="237">
        <f>O108*H108</f>
        <v>0</v>
      </c>
      <c r="Q108" s="237">
        <v>0</v>
      </c>
      <c r="R108" s="237">
        <f>Q108*H108</f>
        <v>0</v>
      </c>
      <c r="S108" s="237">
        <v>0</v>
      </c>
      <c r="T108" s="238">
        <f>S108*H108</f>
        <v>0</v>
      </c>
      <c r="U108" s="40"/>
      <c r="V108" s="40"/>
      <c r="W108" s="40"/>
      <c r="X108" s="40"/>
      <c r="Y108" s="40"/>
      <c r="Z108" s="40"/>
      <c r="AA108" s="40"/>
      <c r="AB108" s="40"/>
      <c r="AC108" s="40"/>
      <c r="AD108" s="40"/>
      <c r="AE108" s="40"/>
      <c r="AR108" s="239" t="s">
        <v>519</v>
      </c>
      <c r="AT108" s="239" t="s">
        <v>164</v>
      </c>
      <c r="AU108" s="239" t="s">
        <v>176</v>
      </c>
      <c r="AY108" s="19" t="s">
        <v>162</v>
      </c>
      <c r="BE108" s="240">
        <f>IF(N108="základní",J108,0)</f>
        <v>0</v>
      </c>
      <c r="BF108" s="240">
        <f>IF(N108="snížená",J108,0)</f>
        <v>0</v>
      </c>
      <c r="BG108" s="240">
        <f>IF(N108="zákl. přenesená",J108,0)</f>
        <v>0</v>
      </c>
      <c r="BH108" s="240">
        <f>IF(N108="sníž. přenesená",J108,0)</f>
        <v>0</v>
      </c>
      <c r="BI108" s="240">
        <f>IF(N108="nulová",J108,0)</f>
        <v>0</v>
      </c>
      <c r="BJ108" s="19" t="s">
        <v>84</v>
      </c>
      <c r="BK108" s="240">
        <f>ROUND(I108*H108,2)</f>
        <v>0</v>
      </c>
      <c r="BL108" s="19" t="s">
        <v>519</v>
      </c>
      <c r="BM108" s="239" t="s">
        <v>2431</v>
      </c>
    </row>
    <row r="109" s="2" customFormat="1" ht="16.5" customHeight="1">
      <c r="A109" s="40"/>
      <c r="B109" s="41"/>
      <c r="C109" s="228" t="s">
        <v>262</v>
      </c>
      <c r="D109" s="228" t="s">
        <v>164</v>
      </c>
      <c r="E109" s="229" t="s">
        <v>2432</v>
      </c>
      <c r="F109" s="230" t="s">
        <v>2433</v>
      </c>
      <c r="G109" s="231" t="s">
        <v>1424</v>
      </c>
      <c r="H109" s="232">
        <v>2</v>
      </c>
      <c r="I109" s="233"/>
      <c r="J109" s="234">
        <f>ROUND(I109*H109,2)</f>
        <v>0</v>
      </c>
      <c r="K109" s="230" t="s">
        <v>19</v>
      </c>
      <c r="L109" s="46"/>
      <c r="M109" s="235" t="s">
        <v>19</v>
      </c>
      <c r="N109" s="236" t="s">
        <v>47</v>
      </c>
      <c r="O109" s="86"/>
      <c r="P109" s="237">
        <f>O109*H109</f>
        <v>0</v>
      </c>
      <c r="Q109" s="237">
        <v>0</v>
      </c>
      <c r="R109" s="237">
        <f>Q109*H109</f>
        <v>0</v>
      </c>
      <c r="S109" s="237">
        <v>0</v>
      </c>
      <c r="T109" s="238">
        <f>S109*H109</f>
        <v>0</v>
      </c>
      <c r="U109" s="40"/>
      <c r="V109" s="40"/>
      <c r="W109" s="40"/>
      <c r="X109" s="40"/>
      <c r="Y109" s="40"/>
      <c r="Z109" s="40"/>
      <c r="AA109" s="40"/>
      <c r="AB109" s="40"/>
      <c r="AC109" s="40"/>
      <c r="AD109" s="40"/>
      <c r="AE109" s="40"/>
      <c r="AR109" s="239" t="s">
        <v>519</v>
      </c>
      <c r="AT109" s="239" t="s">
        <v>164</v>
      </c>
      <c r="AU109" s="239" t="s">
        <v>176</v>
      </c>
      <c r="AY109" s="19" t="s">
        <v>162</v>
      </c>
      <c r="BE109" s="240">
        <f>IF(N109="základní",J109,0)</f>
        <v>0</v>
      </c>
      <c r="BF109" s="240">
        <f>IF(N109="snížená",J109,0)</f>
        <v>0</v>
      </c>
      <c r="BG109" s="240">
        <f>IF(N109="zákl. přenesená",J109,0)</f>
        <v>0</v>
      </c>
      <c r="BH109" s="240">
        <f>IF(N109="sníž. přenesená",J109,0)</f>
        <v>0</v>
      </c>
      <c r="BI109" s="240">
        <f>IF(N109="nulová",J109,0)</f>
        <v>0</v>
      </c>
      <c r="BJ109" s="19" t="s">
        <v>84</v>
      </c>
      <c r="BK109" s="240">
        <f>ROUND(I109*H109,2)</f>
        <v>0</v>
      </c>
      <c r="BL109" s="19" t="s">
        <v>519</v>
      </c>
      <c r="BM109" s="239" t="s">
        <v>2434</v>
      </c>
    </row>
    <row r="110" s="2" customFormat="1" ht="16.5" customHeight="1">
      <c r="A110" s="40"/>
      <c r="B110" s="41"/>
      <c r="C110" s="228" t="s">
        <v>268</v>
      </c>
      <c r="D110" s="228" t="s">
        <v>164</v>
      </c>
      <c r="E110" s="229" t="s">
        <v>2435</v>
      </c>
      <c r="F110" s="230" t="s">
        <v>2436</v>
      </c>
      <c r="G110" s="231" t="s">
        <v>1424</v>
      </c>
      <c r="H110" s="232">
        <v>1</v>
      </c>
      <c r="I110" s="233"/>
      <c r="J110" s="234">
        <f>ROUND(I110*H110,2)</f>
        <v>0</v>
      </c>
      <c r="K110" s="230" t="s">
        <v>19</v>
      </c>
      <c r="L110" s="46"/>
      <c r="M110" s="235" t="s">
        <v>19</v>
      </c>
      <c r="N110" s="236" t="s">
        <v>47</v>
      </c>
      <c r="O110" s="86"/>
      <c r="P110" s="237">
        <f>O110*H110</f>
        <v>0</v>
      </c>
      <c r="Q110" s="237">
        <v>0</v>
      </c>
      <c r="R110" s="237">
        <f>Q110*H110</f>
        <v>0</v>
      </c>
      <c r="S110" s="237">
        <v>0</v>
      </c>
      <c r="T110" s="238">
        <f>S110*H110</f>
        <v>0</v>
      </c>
      <c r="U110" s="40"/>
      <c r="V110" s="40"/>
      <c r="W110" s="40"/>
      <c r="X110" s="40"/>
      <c r="Y110" s="40"/>
      <c r="Z110" s="40"/>
      <c r="AA110" s="40"/>
      <c r="AB110" s="40"/>
      <c r="AC110" s="40"/>
      <c r="AD110" s="40"/>
      <c r="AE110" s="40"/>
      <c r="AR110" s="239" t="s">
        <v>519</v>
      </c>
      <c r="AT110" s="239" t="s">
        <v>164</v>
      </c>
      <c r="AU110" s="239" t="s">
        <v>176</v>
      </c>
      <c r="AY110" s="19" t="s">
        <v>162</v>
      </c>
      <c r="BE110" s="240">
        <f>IF(N110="základní",J110,0)</f>
        <v>0</v>
      </c>
      <c r="BF110" s="240">
        <f>IF(N110="snížená",J110,0)</f>
        <v>0</v>
      </c>
      <c r="BG110" s="240">
        <f>IF(N110="zákl. přenesená",J110,0)</f>
        <v>0</v>
      </c>
      <c r="BH110" s="240">
        <f>IF(N110="sníž. přenesená",J110,0)</f>
        <v>0</v>
      </c>
      <c r="BI110" s="240">
        <f>IF(N110="nulová",J110,0)</f>
        <v>0</v>
      </c>
      <c r="BJ110" s="19" t="s">
        <v>84</v>
      </c>
      <c r="BK110" s="240">
        <f>ROUND(I110*H110,2)</f>
        <v>0</v>
      </c>
      <c r="BL110" s="19" t="s">
        <v>519</v>
      </c>
      <c r="BM110" s="239" t="s">
        <v>2437</v>
      </c>
    </row>
    <row r="111" s="2" customFormat="1" ht="16.5" customHeight="1">
      <c r="A111" s="40"/>
      <c r="B111" s="41"/>
      <c r="C111" s="228" t="s">
        <v>274</v>
      </c>
      <c r="D111" s="228" t="s">
        <v>164</v>
      </c>
      <c r="E111" s="229" t="s">
        <v>2438</v>
      </c>
      <c r="F111" s="230" t="s">
        <v>2439</v>
      </c>
      <c r="G111" s="231" t="s">
        <v>1424</v>
      </c>
      <c r="H111" s="232">
        <v>1</v>
      </c>
      <c r="I111" s="233"/>
      <c r="J111" s="234">
        <f>ROUND(I111*H111,2)</f>
        <v>0</v>
      </c>
      <c r="K111" s="230" t="s">
        <v>19</v>
      </c>
      <c r="L111" s="46"/>
      <c r="M111" s="235" t="s">
        <v>19</v>
      </c>
      <c r="N111" s="236" t="s">
        <v>47</v>
      </c>
      <c r="O111" s="86"/>
      <c r="P111" s="237">
        <f>O111*H111</f>
        <v>0</v>
      </c>
      <c r="Q111" s="237">
        <v>0</v>
      </c>
      <c r="R111" s="237">
        <f>Q111*H111</f>
        <v>0</v>
      </c>
      <c r="S111" s="237">
        <v>0</v>
      </c>
      <c r="T111" s="238">
        <f>S111*H111</f>
        <v>0</v>
      </c>
      <c r="U111" s="40"/>
      <c r="V111" s="40"/>
      <c r="W111" s="40"/>
      <c r="X111" s="40"/>
      <c r="Y111" s="40"/>
      <c r="Z111" s="40"/>
      <c r="AA111" s="40"/>
      <c r="AB111" s="40"/>
      <c r="AC111" s="40"/>
      <c r="AD111" s="40"/>
      <c r="AE111" s="40"/>
      <c r="AR111" s="239" t="s">
        <v>519</v>
      </c>
      <c r="AT111" s="239" t="s">
        <v>164</v>
      </c>
      <c r="AU111" s="239" t="s">
        <v>176</v>
      </c>
      <c r="AY111" s="19" t="s">
        <v>162</v>
      </c>
      <c r="BE111" s="240">
        <f>IF(N111="základní",J111,0)</f>
        <v>0</v>
      </c>
      <c r="BF111" s="240">
        <f>IF(N111="snížená",J111,0)</f>
        <v>0</v>
      </c>
      <c r="BG111" s="240">
        <f>IF(N111="zákl. přenesená",J111,0)</f>
        <v>0</v>
      </c>
      <c r="BH111" s="240">
        <f>IF(N111="sníž. přenesená",J111,0)</f>
        <v>0</v>
      </c>
      <c r="BI111" s="240">
        <f>IF(N111="nulová",J111,0)</f>
        <v>0</v>
      </c>
      <c r="BJ111" s="19" t="s">
        <v>84</v>
      </c>
      <c r="BK111" s="240">
        <f>ROUND(I111*H111,2)</f>
        <v>0</v>
      </c>
      <c r="BL111" s="19" t="s">
        <v>519</v>
      </c>
      <c r="BM111" s="239" t="s">
        <v>2440</v>
      </c>
    </row>
    <row r="112" s="2" customFormat="1" ht="16.5" customHeight="1">
      <c r="A112" s="40"/>
      <c r="B112" s="41"/>
      <c r="C112" s="228" t="s">
        <v>278</v>
      </c>
      <c r="D112" s="228" t="s">
        <v>164</v>
      </c>
      <c r="E112" s="229" t="s">
        <v>2441</v>
      </c>
      <c r="F112" s="230" t="s">
        <v>2442</v>
      </c>
      <c r="G112" s="231" t="s">
        <v>1424</v>
      </c>
      <c r="H112" s="232">
        <v>1</v>
      </c>
      <c r="I112" s="233"/>
      <c r="J112" s="234">
        <f>ROUND(I112*H112,2)</f>
        <v>0</v>
      </c>
      <c r="K112" s="230" t="s">
        <v>19</v>
      </c>
      <c r="L112" s="46"/>
      <c r="M112" s="235" t="s">
        <v>19</v>
      </c>
      <c r="N112" s="236" t="s">
        <v>47</v>
      </c>
      <c r="O112" s="86"/>
      <c r="P112" s="237">
        <f>O112*H112</f>
        <v>0</v>
      </c>
      <c r="Q112" s="237">
        <v>0</v>
      </c>
      <c r="R112" s="237">
        <f>Q112*H112</f>
        <v>0</v>
      </c>
      <c r="S112" s="237">
        <v>0</v>
      </c>
      <c r="T112" s="238">
        <f>S112*H112</f>
        <v>0</v>
      </c>
      <c r="U112" s="40"/>
      <c r="V112" s="40"/>
      <c r="W112" s="40"/>
      <c r="X112" s="40"/>
      <c r="Y112" s="40"/>
      <c r="Z112" s="40"/>
      <c r="AA112" s="40"/>
      <c r="AB112" s="40"/>
      <c r="AC112" s="40"/>
      <c r="AD112" s="40"/>
      <c r="AE112" s="40"/>
      <c r="AR112" s="239" t="s">
        <v>519</v>
      </c>
      <c r="AT112" s="239" t="s">
        <v>164</v>
      </c>
      <c r="AU112" s="239" t="s">
        <v>176</v>
      </c>
      <c r="AY112" s="19" t="s">
        <v>162</v>
      </c>
      <c r="BE112" s="240">
        <f>IF(N112="základní",J112,0)</f>
        <v>0</v>
      </c>
      <c r="BF112" s="240">
        <f>IF(N112="snížená",J112,0)</f>
        <v>0</v>
      </c>
      <c r="BG112" s="240">
        <f>IF(N112="zákl. přenesená",J112,0)</f>
        <v>0</v>
      </c>
      <c r="BH112" s="240">
        <f>IF(N112="sníž. přenesená",J112,0)</f>
        <v>0</v>
      </c>
      <c r="BI112" s="240">
        <f>IF(N112="nulová",J112,0)</f>
        <v>0</v>
      </c>
      <c r="BJ112" s="19" t="s">
        <v>84</v>
      </c>
      <c r="BK112" s="240">
        <f>ROUND(I112*H112,2)</f>
        <v>0</v>
      </c>
      <c r="BL112" s="19" t="s">
        <v>519</v>
      </c>
      <c r="BM112" s="239" t="s">
        <v>2443</v>
      </c>
    </row>
    <row r="113" s="2" customFormat="1" ht="16.5" customHeight="1">
      <c r="A113" s="40"/>
      <c r="B113" s="41"/>
      <c r="C113" s="228" t="s">
        <v>285</v>
      </c>
      <c r="D113" s="228" t="s">
        <v>164</v>
      </c>
      <c r="E113" s="229" t="s">
        <v>2444</v>
      </c>
      <c r="F113" s="230" t="s">
        <v>2445</v>
      </c>
      <c r="G113" s="231" t="s">
        <v>1424</v>
      </c>
      <c r="H113" s="232">
        <v>20</v>
      </c>
      <c r="I113" s="233"/>
      <c r="J113" s="234">
        <f>ROUND(I113*H113,2)</f>
        <v>0</v>
      </c>
      <c r="K113" s="230" t="s">
        <v>19</v>
      </c>
      <c r="L113" s="46"/>
      <c r="M113" s="235" t="s">
        <v>19</v>
      </c>
      <c r="N113" s="236" t="s">
        <v>47</v>
      </c>
      <c r="O113" s="86"/>
      <c r="P113" s="237">
        <f>O113*H113</f>
        <v>0</v>
      </c>
      <c r="Q113" s="237">
        <v>0</v>
      </c>
      <c r="R113" s="237">
        <f>Q113*H113</f>
        <v>0</v>
      </c>
      <c r="S113" s="237">
        <v>0</v>
      </c>
      <c r="T113" s="238">
        <f>S113*H113</f>
        <v>0</v>
      </c>
      <c r="U113" s="40"/>
      <c r="V113" s="40"/>
      <c r="W113" s="40"/>
      <c r="X113" s="40"/>
      <c r="Y113" s="40"/>
      <c r="Z113" s="40"/>
      <c r="AA113" s="40"/>
      <c r="AB113" s="40"/>
      <c r="AC113" s="40"/>
      <c r="AD113" s="40"/>
      <c r="AE113" s="40"/>
      <c r="AR113" s="239" t="s">
        <v>519</v>
      </c>
      <c r="AT113" s="239" t="s">
        <v>164</v>
      </c>
      <c r="AU113" s="239" t="s">
        <v>176</v>
      </c>
      <c r="AY113" s="19" t="s">
        <v>162</v>
      </c>
      <c r="BE113" s="240">
        <f>IF(N113="základní",J113,0)</f>
        <v>0</v>
      </c>
      <c r="BF113" s="240">
        <f>IF(N113="snížená",J113,0)</f>
        <v>0</v>
      </c>
      <c r="BG113" s="240">
        <f>IF(N113="zákl. přenesená",J113,0)</f>
        <v>0</v>
      </c>
      <c r="BH113" s="240">
        <f>IF(N113="sníž. přenesená",J113,0)</f>
        <v>0</v>
      </c>
      <c r="BI113" s="240">
        <f>IF(N113="nulová",J113,0)</f>
        <v>0</v>
      </c>
      <c r="BJ113" s="19" t="s">
        <v>84</v>
      </c>
      <c r="BK113" s="240">
        <f>ROUND(I113*H113,2)</f>
        <v>0</v>
      </c>
      <c r="BL113" s="19" t="s">
        <v>519</v>
      </c>
      <c r="BM113" s="239" t="s">
        <v>2446</v>
      </c>
    </row>
    <row r="114" s="2" customFormat="1" ht="16.5" customHeight="1">
      <c r="A114" s="40"/>
      <c r="B114" s="41"/>
      <c r="C114" s="228" t="s">
        <v>7</v>
      </c>
      <c r="D114" s="228" t="s">
        <v>164</v>
      </c>
      <c r="E114" s="229" t="s">
        <v>2447</v>
      </c>
      <c r="F114" s="230" t="s">
        <v>2448</v>
      </c>
      <c r="G114" s="231" t="s">
        <v>1424</v>
      </c>
      <c r="H114" s="232">
        <v>1</v>
      </c>
      <c r="I114" s="233"/>
      <c r="J114" s="234">
        <f>ROUND(I114*H114,2)</f>
        <v>0</v>
      </c>
      <c r="K114" s="230" t="s">
        <v>19</v>
      </c>
      <c r="L114" s="46"/>
      <c r="M114" s="235" t="s">
        <v>19</v>
      </c>
      <c r="N114" s="236" t="s">
        <v>47</v>
      </c>
      <c r="O114" s="86"/>
      <c r="P114" s="237">
        <f>O114*H114</f>
        <v>0</v>
      </c>
      <c r="Q114" s="237">
        <v>0</v>
      </c>
      <c r="R114" s="237">
        <f>Q114*H114</f>
        <v>0</v>
      </c>
      <c r="S114" s="237">
        <v>0</v>
      </c>
      <c r="T114" s="238">
        <f>S114*H114</f>
        <v>0</v>
      </c>
      <c r="U114" s="40"/>
      <c r="V114" s="40"/>
      <c r="W114" s="40"/>
      <c r="X114" s="40"/>
      <c r="Y114" s="40"/>
      <c r="Z114" s="40"/>
      <c r="AA114" s="40"/>
      <c r="AB114" s="40"/>
      <c r="AC114" s="40"/>
      <c r="AD114" s="40"/>
      <c r="AE114" s="40"/>
      <c r="AR114" s="239" t="s">
        <v>519</v>
      </c>
      <c r="AT114" s="239" t="s">
        <v>164</v>
      </c>
      <c r="AU114" s="239" t="s">
        <v>176</v>
      </c>
      <c r="AY114" s="19" t="s">
        <v>162</v>
      </c>
      <c r="BE114" s="240">
        <f>IF(N114="základní",J114,0)</f>
        <v>0</v>
      </c>
      <c r="BF114" s="240">
        <f>IF(N114="snížená",J114,0)</f>
        <v>0</v>
      </c>
      <c r="BG114" s="240">
        <f>IF(N114="zákl. přenesená",J114,0)</f>
        <v>0</v>
      </c>
      <c r="BH114" s="240">
        <f>IF(N114="sníž. přenesená",J114,0)</f>
        <v>0</v>
      </c>
      <c r="BI114" s="240">
        <f>IF(N114="nulová",J114,0)</f>
        <v>0</v>
      </c>
      <c r="BJ114" s="19" t="s">
        <v>84</v>
      </c>
      <c r="BK114" s="240">
        <f>ROUND(I114*H114,2)</f>
        <v>0</v>
      </c>
      <c r="BL114" s="19" t="s">
        <v>519</v>
      </c>
      <c r="BM114" s="239" t="s">
        <v>2449</v>
      </c>
    </row>
    <row r="115" s="2" customFormat="1" ht="16.5" customHeight="1">
      <c r="A115" s="40"/>
      <c r="B115" s="41"/>
      <c r="C115" s="228" t="s">
        <v>294</v>
      </c>
      <c r="D115" s="228" t="s">
        <v>164</v>
      </c>
      <c r="E115" s="229" t="s">
        <v>2450</v>
      </c>
      <c r="F115" s="230" t="s">
        <v>2451</v>
      </c>
      <c r="G115" s="231" t="s">
        <v>1424</v>
      </c>
      <c r="H115" s="232">
        <v>6</v>
      </c>
      <c r="I115" s="233"/>
      <c r="J115" s="234">
        <f>ROUND(I115*H115,2)</f>
        <v>0</v>
      </c>
      <c r="K115" s="230" t="s">
        <v>19</v>
      </c>
      <c r="L115" s="46"/>
      <c r="M115" s="235" t="s">
        <v>19</v>
      </c>
      <c r="N115" s="236" t="s">
        <v>47</v>
      </c>
      <c r="O115" s="86"/>
      <c r="P115" s="237">
        <f>O115*H115</f>
        <v>0</v>
      </c>
      <c r="Q115" s="237">
        <v>0</v>
      </c>
      <c r="R115" s="237">
        <f>Q115*H115</f>
        <v>0</v>
      </c>
      <c r="S115" s="237">
        <v>0</v>
      </c>
      <c r="T115" s="238">
        <f>S115*H115</f>
        <v>0</v>
      </c>
      <c r="U115" s="40"/>
      <c r="V115" s="40"/>
      <c r="W115" s="40"/>
      <c r="X115" s="40"/>
      <c r="Y115" s="40"/>
      <c r="Z115" s="40"/>
      <c r="AA115" s="40"/>
      <c r="AB115" s="40"/>
      <c r="AC115" s="40"/>
      <c r="AD115" s="40"/>
      <c r="AE115" s="40"/>
      <c r="AR115" s="239" t="s">
        <v>519</v>
      </c>
      <c r="AT115" s="239" t="s">
        <v>164</v>
      </c>
      <c r="AU115" s="239" t="s">
        <v>176</v>
      </c>
      <c r="AY115" s="19" t="s">
        <v>162</v>
      </c>
      <c r="BE115" s="240">
        <f>IF(N115="základní",J115,0)</f>
        <v>0</v>
      </c>
      <c r="BF115" s="240">
        <f>IF(N115="snížená",J115,0)</f>
        <v>0</v>
      </c>
      <c r="BG115" s="240">
        <f>IF(N115="zákl. přenesená",J115,0)</f>
        <v>0</v>
      </c>
      <c r="BH115" s="240">
        <f>IF(N115="sníž. přenesená",J115,0)</f>
        <v>0</v>
      </c>
      <c r="BI115" s="240">
        <f>IF(N115="nulová",J115,0)</f>
        <v>0</v>
      </c>
      <c r="BJ115" s="19" t="s">
        <v>84</v>
      </c>
      <c r="BK115" s="240">
        <f>ROUND(I115*H115,2)</f>
        <v>0</v>
      </c>
      <c r="BL115" s="19" t="s">
        <v>519</v>
      </c>
      <c r="BM115" s="239" t="s">
        <v>2452</v>
      </c>
    </row>
    <row r="116" s="2" customFormat="1" ht="16.5" customHeight="1">
      <c r="A116" s="40"/>
      <c r="B116" s="41"/>
      <c r="C116" s="228" t="s">
        <v>298</v>
      </c>
      <c r="D116" s="228" t="s">
        <v>164</v>
      </c>
      <c r="E116" s="229" t="s">
        <v>2453</v>
      </c>
      <c r="F116" s="230" t="s">
        <v>2454</v>
      </c>
      <c r="G116" s="231" t="s">
        <v>1424</v>
      </c>
      <c r="H116" s="232">
        <v>3</v>
      </c>
      <c r="I116" s="233"/>
      <c r="J116" s="234">
        <f>ROUND(I116*H116,2)</f>
        <v>0</v>
      </c>
      <c r="K116" s="230" t="s">
        <v>19</v>
      </c>
      <c r="L116" s="46"/>
      <c r="M116" s="235" t="s">
        <v>19</v>
      </c>
      <c r="N116" s="236" t="s">
        <v>47</v>
      </c>
      <c r="O116" s="86"/>
      <c r="P116" s="237">
        <f>O116*H116</f>
        <v>0</v>
      </c>
      <c r="Q116" s="237">
        <v>0</v>
      </c>
      <c r="R116" s="237">
        <f>Q116*H116</f>
        <v>0</v>
      </c>
      <c r="S116" s="237">
        <v>0</v>
      </c>
      <c r="T116" s="238">
        <f>S116*H116</f>
        <v>0</v>
      </c>
      <c r="U116" s="40"/>
      <c r="V116" s="40"/>
      <c r="W116" s="40"/>
      <c r="X116" s="40"/>
      <c r="Y116" s="40"/>
      <c r="Z116" s="40"/>
      <c r="AA116" s="40"/>
      <c r="AB116" s="40"/>
      <c r="AC116" s="40"/>
      <c r="AD116" s="40"/>
      <c r="AE116" s="40"/>
      <c r="AR116" s="239" t="s">
        <v>519</v>
      </c>
      <c r="AT116" s="239" t="s">
        <v>164</v>
      </c>
      <c r="AU116" s="239" t="s">
        <v>176</v>
      </c>
      <c r="AY116" s="19" t="s">
        <v>162</v>
      </c>
      <c r="BE116" s="240">
        <f>IF(N116="základní",J116,0)</f>
        <v>0</v>
      </c>
      <c r="BF116" s="240">
        <f>IF(N116="snížená",J116,0)</f>
        <v>0</v>
      </c>
      <c r="BG116" s="240">
        <f>IF(N116="zákl. přenesená",J116,0)</f>
        <v>0</v>
      </c>
      <c r="BH116" s="240">
        <f>IF(N116="sníž. přenesená",J116,0)</f>
        <v>0</v>
      </c>
      <c r="BI116" s="240">
        <f>IF(N116="nulová",J116,0)</f>
        <v>0</v>
      </c>
      <c r="BJ116" s="19" t="s">
        <v>84</v>
      </c>
      <c r="BK116" s="240">
        <f>ROUND(I116*H116,2)</f>
        <v>0</v>
      </c>
      <c r="BL116" s="19" t="s">
        <v>519</v>
      </c>
      <c r="BM116" s="239" t="s">
        <v>2455</v>
      </c>
    </row>
    <row r="117" s="2" customFormat="1" ht="16.5" customHeight="1">
      <c r="A117" s="40"/>
      <c r="B117" s="41"/>
      <c r="C117" s="228" t="s">
        <v>305</v>
      </c>
      <c r="D117" s="228" t="s">
        <v>164</v>
      </c>
      <c r="E117" s="229" t="s">
        <v>2456</v>
      </c>
      <c r="F117" s="230" t="s">
        <v>2457</v>
      </c>
      <c r="G117" s="231" t="s">
        <v>1424</v>
      </c>
      <c r="H117" s="232">
        <v>3</v>
      </c>
      <c r="I117" s="233"/>
      <c r="J117" s="234">
        <f>ROUND(I117*H117,2)</f>
        <v>0</v>
      </c>
      <c r="K117" s="230" t="s">
        <v>19</v>
      </c>
      <c r="L117" s="46"/>
      <c r="M117" s="235" t="s">
        <v>19</v>
      </c>
      <c r="N117" s="236" t="s">
        <v>47</v>
      </c>
      <c r="O117" s="86"/>
      <c r="P117" s="237">
        <f>O117*H117</f>
        <v>0</v>
      </c>
      <c r="Q117" s="237">
        <v>0</v>
      </c>
      <c r="R117" s="237">
        <f>Q117*H117</f>
        <v>0</v>
      </c>
      <c r="S117" s="237">
        <v>0</v>
      </c>
      <c r="T117" s="238">
        <f>S117*H117</f>
        <v>0</v>
      </c>
      <c r="U117" s="40"/>
      <c r="V117" s="40"/>
      <c r="W117" s="40"/>
      <c r="X117" s="40"/>
      <c r="Y117" s="40"/>
      <c r="Z117" s="40"/>
      <c r="AA117" s="40"/>
      <c r="AB117" s="40"/>
      <c r="AC117" s="40"/>
      <c r="AD117" s="40"/>
      <c r="AE117" s="40"/>
      <c r="AR117" s="239" t="s">
        <v>519</v>
      </c>
      <c r="AT117" s="239" t="s">
        <v>164</v>
      </c>
      <c r="AU117" s="239" t="s">
        <v>176</v>
      </c>
      <c r="AY117" s="19" t="s">
        <v>162</v>
      </c>
      <c r="BE117" s="240">
        <f>IF(N117="základní",J117,0)</f>
        <v>0</v>
      </c>
      <c r="BF117" s="240">
        <f>IF(N117="snížená",J117,0)</f>
        <v>0</v>
      </c>
      <c r="BG117" s="240">
        <f>IF(N117="zákl. přenesená",J117,0)</f>
        <v>0</v>
      </c>
      <c r="BH117" s="240">
        <f>IF(N117="sníž. přenesená",J117,0)</f>
        <v>0</v>
      </c>
      <c r="BI117" s="240">
        <f>IF(N117="nulová",J117,0)</f>
        <v>0</v>
      </c>
      <c r="BJ117" s="19" t="s">
        <v>84</v>
      </c>
      <c r="BK117" s="240">
        <f>ROUND(I117*H117,2)</f>
        <v>0</v>
      </c>
      <c r="BL117" s="19" t="s">
        <v>519</v>
      </c>
      <c r="BM117" s="239" t="s">
        <v>2458</v>
      </c>
    </row>
    <row r="118" s="2" customFormat="1" ht="16.5" customHeight="1">
      <c r="A118" s="40"/>
      <c r="B118" s="41"/>
      <c r="C118" s="228" t="s">
        <v>310</v>
      </c>
      <c r="D118" s="228" t="s">
        <v>164</v>
      </c>
      <c r="E118" s="229" t="s">
        <v>2459</v>
      </c>
      <c r="F118" s="230" t="s">
        <v>2460</v>
      </c>
      <c r="G118" s="231" t="s">
        <v>1424</v>
      </c>
      <c r="H118" s="232">
        <v>2</v>
      </c>
      <c r="I118" s="233"/>
      <c r="J118" s="234">
        <f>ROUND(I118*H118,2)</f>
        <v>0</v>
      </c>
      <c r="K118" s="230" t="s">
        <v>19</v>
      </c>
      <c r="L118" s="46"/>
      <c r="M118" s="235" t="s">
        <v>19</v>
      </c>
      <c r="N118" s="236" t="s">
        <v>47</v>
      </c>
      <c r="O118" s="86"/>
      <c r="P118" s="237">
        <f>O118*H118</f>
        <v>0</v>
      </c>
      <c r="Q118" s="237">
        <v>0</v>
      </c>
      <c r="R118" s="237">
        <f>Q118*H118</f>
        <v>0</v>
      </c>
      <c r="S118" s="237">
        <v>0</v>
      </c>
      <c r="T118" s="238">
        <f>S118*H118</f>
        <v>0</v>
      </c>
      <c r="U118" s="40"/>
      <c r="V118" s="40"/>
      <c r="W118" s="40"/>
      <c r="X118" s="40"/>
      <c r="Y118" s="40"/>
      <c r="Z118" s="40"/>
      <c r="AA118" s="40"/>
      <c r="AB118" s="40"/>
      <c r="AC118" s="40"/>
      <c r="AD118" s="40"/>
      <c r="AE118" s="40"/>
      <c r="AR118" s="239" t="s">
        <v>519</v>
      </c>
      <c r="AT118" s="239" t="s">
        <v>164</v>
      </c>
      <c r="AU118" s="239" t="s">
        <v>176</v>
      </c>
      <c r="AY118" s="19" t="s">
        <v>162</v>
      </c>
      <c r="BE118" s="240">
        <f>IF(N118="základní",J118,0)</f>
        <v>0</v>
      </c>
      <c r="BF118" s="240">
        <f>IF(N118="snížená",J118,0)</f>
        <v>0</v>
      </c>
      <c r="BG118" s="240">
        <f>IF(N118="zákl. přenesená",J118,0)</f>
        <v>0</v>
      </c>
      <c r="BH118" s="240">
        <f>IF(N118="sníž. přenesená",J118,0)</f>
        <v>0</v>
      </c>
      <c r="BI118" s="240">
        <f>IF(N118="nulová",J118,0)</f>
        <v>0</v>
      </c>
      <c r="BJ118" s="19" t="s">
        <v>84</v>
      </c>
      <c r="BK118" s="240">
        <f>ROUND(I118*H118,2)</f>
        <v>0</v>
      </c>
      <c r="BL118" s="19" t="s">
        <v>519</v>
      </c>
      <c r="BM118" s="239" t="s">
        <v>2461</v>
      </c>
    </row>
    <row r="119" s="2" customFormat="1" ht="16.5" customHeight="1">
      <c r="A119" s="40"/>
      <c r="B119" s="41"/>
      <c r="C119" s="228" t="s">
        <v>318</v>
      </c>
      <c r="D119" s="228" t="s">
        <v>164</v>
      </c>
      <c r="E119" s="229" t="s">
        <v>2462</v>
      </c>
      <c r="F119" s="230" t="s">
        <v>2463</v>
      </c>
      <c r="G119" s="231" t="s">
        <v>1424</v>
      </c>
      <c r="H119" s="232">
        <v>2</v>
      </c>
      <c r="I119" s="233"/>
      <c r="J119" s="234">
        <f>ROUND(I119*H119,2)</f>
        <v>0</v>
      </c>
      <c r="K119" s="230" t="s">
        <v>19</v>
      </c>
      <c r="L119" s="46"/>
      <c r="M119" s="235" t="s">
        <v>19</v>
      </c>
      <c r="N119" s="236" t="s">
        <v>47</v>
      </c>
      <c r="O119" s="86"/>
      <c r="P119" s="237">
        <f>O119*H119</f>
        <v>0</v>
      </c>
      <c r="Q119" s="237">
        <v>0</v>
      </c>
      <c r="R119" s="237">
        <f>Q119*H119</f>
        <v>0</v>
      </c>
      <c r="S119" s="237">
        <v>0</v>
      </c>
      <c r="T119" s="238">
        <f>S119*H119</f>
        <v>0</v>
      </c>
      <c r="U119" s="40"/>
      <c r="V119" s="40"/>
      <c r="W119" s="40"/>
      <c r="X119" s="40"/>
      <c r="Y119" s="40"/>
      <c r="Z119" s="40"/>
      <c r="AA119" s="40"/>
      <c r="AB119" s="40"/>
      <c r="AC119" s="40"/>
      <c r="AD119" s="40"/>
      <c r="AE119" s="40"/>
      <c r="AR119" s="239" t="s">
        <v>519</v>
      </c>
      <c r="AT119" s="239" t="s">
        <v>164</v>
      </c>
      <c r="AU119" s="239" t="s">
        <v>176</v>
      </c>
      <c r="AY119" s="19" t="s">
        <v>162</v>
      </c>
      <c r="BE119" s="240">
        <f>IF(N119="základní",J119,0)</f>
        <v>0</v>
      </c>
      <c r="BF119" s="240">
        <f>IF(N119="snížená",J119,0)</f>
        <v>0</v>
      </c>
      <c r="BG119" s="240">
        <f>IF(N119="zákl. přenesená",J119,0)</f>
        <v>0</v>
      </c>
      <c r="BH119" s="240">
        <f>IF(N119="sníž. přenesená",J119,0)</f>
        <v>0</v>
      </c>
      <c r="BI119" s="240">
        <f>IF(N119="nulová",J119,0)</f>
        <v>0</v>
      </c>
      <c r="BJ119" s="19" t="s">
        <v>84</v>
      </c>
      <c r="BK119" s="240">
        <f>ROUND(I119*H119,2)</f>
        <v>0</v>
      </c>
      <c r="BL119" s="19" t="s">
        <v>519</v>
      </c>
      <c r="BM119" s="239" t="s">
        <v>2464</v>
      </c>
    </row>
    <row r="120" s="2" customFormat="1" ht="16.5" customHeight="1">
      <c r="A120" s="40"/>
      <c r="B120" s="41"/>
      <c r="C120" s="228" t="s">
        <v>324</v>
      </c>
      <c r="D120" s="228" t="s">
        <v>164</v>
      </c>
      <c r="E120" s="229" t="s">
        <v>2465</v>
      </c>
      <c r="F120" s="230" t="s">
        <v>2466</v>
      </c>
      <c r="G120" s="231" t="s">
        <v>1424</v>
      </c>
      <c r="H120" s="232">
        <v>4</v>
      </c>
      <c r="I120" s="233"/>
      <c r="J120" s="234">
        <f>ROUND(I120*H120,2)</f>
        <v>0</v>
      </c>
      <c r="K120" s="230" t="s">
        <v>19</v>
      </c>
      <c r="L120" s="46"/>
      <c r="M120" s="235" t="s">
        <v>19</v>
      </c>
      <c r="N120" s="236" t="s">
        <v>47</v>
      </c>
      <c r="O120" s="86"/>
      <c r="P120" s="237">
        <f>O120*H120</f>
        <v>0</v>
      </c>
      <c r="Q120" s="237">
        <v>0</v>
      </c>
      <c r="R120" s="237">
        <f>Q120*H120</f>
        <v>0</v>
      </c>
      <c r="S120" s="237">
        <v>0</v>
      </c>
      <c r="T120" s="238">
        <f>S120*H120</f>
        <v>0</v>
      </c>
      <c r="U120" s="40"/>
      <c r="V120" s="40"/>
      <c r="W120" s="40"/>
      <c r="X120" s="40"/>
      <c r="Y120" s="40"/>
      <c r="Z120" s="40"/>
      <c r="AA120" s="40"/>
      <c r="AB120" s="40"/>
      <c r="AC120" s="40"/>
      <c r="AD120" s="40"/>
      <c r="AE120" s="40"/>
      <c r="AR120" s="239" t="s">
        <v>519</v>
      </c>
      <c r="AT120" s="239" t="s">
        <v>164</v>
      </c>
      <c r="AU120" s="239" t="s">
        <v>176</v>
      </c>
      <c r="AY120" s="19" t="s">
        <v>162</v>
      </c>
      <c r="BE120" s="240">
        <f>IF(N120="základní",J120,0)</f>
        <v>0</v>
      </c>
      <c r="BF120" s="240">
        <f>IF(N120="snížená",J120,0)</f>
        <v>0</v>
      </c>
      <c r="BG120" s="240">
        <f>IF(N120="zákl. přenesená",J120,0)</f>
        <v>0</v>
      </c>
      <c r="BH120" s="240">
        <f>IF(N120="sníž. přenesená",J120,0)</f>
        <v>0</v>
      </c>
      <c r="BI120" s="240">
        <f>IF(N120="nulová",J120,0)</f>
        <v>0</v>
      </c>
      <c r="BJ120" s="19" t="s">
        <v>84</v>
      </c>
      <c r="BK120" s="240">
        <f>ROUND(I120*H120,2)</f>
        <v>0</v>
      </c>
      <c r="BL120" s="19" t="s">
        <v>519</v>
      </c>
      <c r="BM120" s="239" t="s">
        <v>2467</v>
      </c>
    </row>
    <row r="121" s="2" customFormat="1" ht="16.5" customHeight="1">
      <c r="A121" s="40"/>
      <c r="B121" s="41"/>
      <c r="C121" s="228" t="s">
        <v>331</v>
      </c>
      <c r="D121" s="228" t="s">
        <v>164</v>
      </c>
      <c r="E121" s="229" t="s">
        <v>2468</v>
      </c>
      <c r="F121" s="230" t="s">
        <v>2469</v>
      </c>
      <c r="G121" s="231" t="s">
        <v>1424</v>
      </c>
      <c r="H121" s="232">
        <v>7</v>
      </c>
      <c r="I121" s="233"/>
      <c r="J121" s="234">
        <f>ROUND(I121*H121,2)</f>
        <v>0</v>
      </c>
      <c r="K121" s="230" t="s">
        <v>19</v>
      </c>
      <c r="L121" s="46"/>
      <c r="M121" s="235" t="s">
        <v>19</v>
      </c>
      <c r="N121" s="236" t="s">
        <v>47</v>
      </c>
      <c r="O121" s="86"/>
      <c r="P121" s="237">
        <f>O121*H121</f>
        <v>0</v>
      </c>
      <c r="Q121" s="237">
        <v>0</v>
      </c>
      <c r="R121" s="237">
        <f>Q121*H121</f>
        <v>0</v>
      </c>
      <c r="S121" s="237">
        <v>0</v>
      </c>
      <c r="T121" s="238">
        <f>S121*H121</f>
        <v>0</v>
      </c>
      <c r="U121" s="40"/>
      <c r="V121" s="40"/>
      <c r="W121" s="40"/>
      <c r="X121" s="40"/>
      <c r="Y121" s="40"/>
      <c r="Z121" s="40"/>
      <c r="AA121" s="40"/>
      <c r="AB121" s="40"/>
      <c r="AC121" s="40"/>
      <c r="AD121" s="40"/>
      <c r="AE121" s="40"/>
      <c r="AR121" s="239" t="s">
        <v>519</v>
      </c>
      <c r="AT121" s="239" t="s">
        <v>164</v>
      </c>
      <c r="AU121" s="239" t="s">
        <v>176</v>
      </c>
      <c r="AY121" s="19" t="s">
        <v>162</v>
      </c>
      <c r="BE121" s="240">
        <f>IF(N121="základní",J121,0)</f>
        <v>0</v>
      </c>
      <c r="BF121" s="240">
        <f>IF(N121="snížená",J121,0)</f>
        <v>0</v>
      </c>
      <c r="BG121" s="240">
        <f>IF(N121="zákl. přenesená",J121,0)</f>
        <v>0</v>
      </c>
      <c r="BH121" s="240">
        <f>IF(N121="sníž. přenesená",J121,0)</f>
        <v>0</v>
      </c>
      <c r="BI121" s="240">
        <f>IF(N121="nulová",J121,0)</f>
        <v>0</v>
      </c>
      <c r="BJ121" s="19" t="s">
        <v>84</v>
      </c>
      <c r="BK121" s="240">
        <f>ROUND(I121*H121,2)</f>
        <v>0</v>
      </c>
      <c r="BL121" s="19" t="s">
        <v>519</v>
      </c>
      <c r="BM121" s="239" t="s">
        <v>2470</v>
      </c>
    </row>
    <row r="122" s="2" customFormat="1" ht="16.5" customHeight="1">
      <c r="A122" s="40"/>
      <c r="B122" s="41"/>
      <c r="C122" s="228" t="s">
        <v>338</v>
      </c>
      <c r="D122" s="228" t="s">
        <v>164</v>
      </c>
      <c r="E122" s="229" t="s">
        <v>2471</v>
      </c>
      <c r="F122" s="230" t="s">
        <v>2472</v>
      </c>
      <c r="G122" s="231" t="s">
        <v>1424</v>
      </c>
      <c r="H122" s="232">
        <v>3</v>
      </c>
      <c r="I122" s="233"/>
      <c r="J122" s="234">
        <f>ROUND(I122*H122,2)</f>
        <v>0</v>
      </c>
      <c r="K122" s="230" t="s">
        <v>19</v>
      </c>
      <c r="L122" s="46"/>
      <c r="M122" s="235" t="s">
        <v>19</v>
      </c>
      <c r="N122" s="236" t="s">
        <v>47</v>
      </c>
      <c r="O122" s="86"/>
      <c r="P122" s="237">
        <f>O122*H122</f>
        <v>0</v>
      </c>
      <c r="Q122" s="237">
        <v>0</v>
      </c>
      <c r="R122" s="237">
        <f>Q122*H122</f>
        <v>0</v>
      </c>
      <c r="S122" s="237">
        <v>0</v>
      </c>
      <c r="T122" s="238">
        <f>S122*H122</f>
        <v>0</v>
      </c>
      <c r="U122" s="40"/>
      <c r="V122" s="40"/>
      <c r="W122" s="40"/>
      <c r="X122" s="40"/>
      <c r="Y122" s="40"/>
      <c r="Z122" s="40"/>
      <c r="AA122" s="40"/>
      <c r="AB122" s="40"/>
      <c r="AC122" s="40"/>
      <c r="AD122" s="40"/>
      <c r="AE122" s="40"/>
      <c r="AR122" s="239" t="s">
        <v>519</v>
      </c>
      <c r="AT122" s="239" t="s">
        <v>164</v>
      </c>
      <c r="AU122" s="239" t="s">
        <v>176</v>
      </c>
      <c r="AY122" s="19" t="s">
        <v>162</v>
      </c>
      <c r="BE122" s="240">
        <f>IF(N122="základní",J122,0)</f>
        <v>0</v>
      </c>
      <c r="BF122" s="240">
        <f>IF(N122="snížená",J122,0)</f>
        <v>0</v>
      </c>
      <c r="BG122" s="240">
        <f>IF(N122="zákl. přenesená",J122,0)</f>
        <v>0</v>
      </c>
      <c r="BH122" s="240">
        <f>IF(N122="sníž. přenesená",J122,0)</f>
        <v>0</v>
      </c>
      <c r="BI122" s="240">
        <f>IF(N122="nulová",J122,0)</f>
        <v>0</v>
      </c>
      <c r="BJ122" s="19" t="s">
        <v>84</v>
      </c>
      <c r="BK122" s="240">
        <f>ROUND(I122*H122,2)</f>
        <v>0</v>
      </c>
      <c r="BL122" s="19" t="s">
        <v>519</v>
      </c>
      <c r="BM122" s="239" t="s">
        <v>2473</v>
      </c>
    </row>
    <row r="123" s="2" customFormat="1" ht="16.5" customHeight="1">
      <c r="A123" s="40"/>
      <c r="B123" s="41"/>
      <c r="C123" s="228" t="s">
        <v>345</v>
      </c>
      <c r="D123" s="228" t="s">
        <v>164</v>
      </c>
      <c r="E123" s="229" t="s">
        <v>2474</v>
      </c>
      <c r="F123" s="230" t="s">
        <v>2475</v>
      </c>
      <c r="G123" s="231" t="s">
        <v>1424</v>
      </c>
      <c r="H123" s="232">
        <v>2</v>
      </c>
      <c r="I123" s="233"/>
      <c r="J123" s="234">
        <f>ROUND(I123*H123,2)</f>
        <v>0</v>
      </c>
      <c r="K123" s="230" t="s">
        <v>19</v>
      </c>
      <c r="L123" s="46"/>
      <c r="M123" s="235" t="s">
        <v>19</v>
      </c>
      <c r="N123" s="236" t="s">
        <v>47</v>
      </c>
      <c r="O123" s="86"/>
      <c r="P123" s="237">
        <f>O123*H123</f>
        <v>0</v>
      </c>
      <c r="Q123" s="237">
        <v>0</v>
      </c>
      <c r="R123" s="237">
        <f>Q123*H123</f>
        <v>0</v>
      </c>
      <c r="S123" s="237">
        <v>0</v>
      </c>
      <c r="T123" s="238">
        <f>S123*H123</f>
        <v>0</v>
      </c>
      <c r="U123" s="40"/>
      <c r="V123" s="40"/>
      <c r="W123" s="40"/>
      <c r="X123" s="40"/>
      <c r="Y123" s="40"/>
      <c r="Z123" s="40"/>
      <c r="AA123" s="40"/>
      <c r="AB123" s="40"/>
      <c r="AC123" s="40"/>
      <c r="AD123" s="40"/>
      <c r="AE123" s="40"/>
      <c r="AR123" s="239" t="s">
        <v>519</v>
      </c>
      <c r="AT123" s="239" t="s">
        <v>164</v>
      </c>
      <c r="AU123" s="239" t="s">
        <v>176</v>
      </c>
      <c r="AY123" s="19" t="s">
        <v>162</v>
      </c>
      <c r="BE123" s="240">
        <f>IF(N123="základní",J123,0)</f>
        <v>0</v>
      </c>
      <c r="BF123" s="240">
        <f>IF(N123="snížená",J123,0)</f>
        <v>0</v>
      </c>
      <c r="BG123" s="240">
        <f>IF(N123="zákl. přenesená",J123,0)</f>
        <v>0</v>
      </c>
      <c r="BH123" s="240">
        <f>IF(N123="sníž. přenesená",J123,0)</f>
        <v>0</v>
      </c>
      <c r="BI123" s="240">
        <f>IF(N123="nulová",J123,0)</f>
        <v>0</v>
      </c>
      <c r="BJ123" s="19" t="s">
        <v>84</v>
      </c>
      <c r="BK123" s="240">
        <f>ROUND(I123*H123,2)</f>
        <v>0</v>
      </c>
      <c r="BL123" s="19" t="s">
        <v>519</v>
      </c>
      <c r="BM123" s="239" t="s">
        <v>2476</v>
      </c>
    </row>
    <row r="124" s="2" customFormat="1" ht="16.5" customHeight="1">
      <c r="A124" s="40"/>
      <c r="B124" s="41"/>
      <c r="C124" s="228" t="s">
        <v>351</v>
      </c>
      <c r="D124" s="228" t="s">
        <v>164</v>
      </c>
      <c r="E124" s="229" t="s">
        <v>2477</v>
      </c>
      <c r="F124" s="230" t="s">
        <v>2478</v>
      </c>
      <c r="G124" s="231" t="s">
        <v>1424</v>
      </c>
      <c r="H124" s="232">
        <v>1</v>
      </c>
      <c r="I124" s="233"/>
      <c r="J124" s="234">
        <f>ROUND(I124*H124,2)</f>
        <v>0</v>
      </c>
      <c r="K124" s="230" t="s">
        <v>19</v>
      </c>
      <c r="L124" s="46"/>
      <c r="M124" s="235" t="s">
        <v>19</v>
      </c>
      <c r="N124" s="236" t="s">
        <v>47</v>
      </c>
      <c r="O124" s="86"/>
      <c r="P124" s="237">
        <f>O124*H124</f>
        <v>0</v>
      </c>
      <c r="Q124" s="237">
        <v>0</v>
      </c>
      <c r="R124" s="237">
        <f>Q124*H124</f>
        <v>0</v>
      </c>
      <c r="S124" s="237">
        <v>0</v>
      </c>
      <c r="T124" s="238">
        <f>S124*H124</f>
        <v>0</v>
      </c>
      <c r="U124" s="40"/>
      <c r="V124" s="40"/>
      <c r="W124" s="40"/>
      <c r="X124" s="40"/>
      <c r="Y124" s="40"/>
      <c r="Z124" s="40"/>
      <c r="AA124" s="40"/>
      <c r="AB124" s="40"/>
      <c r="AC124" s="40"/>
      <c r="AD124" s="40"/>
      <c r="AE124" s="40"/>
      <c r="AR124" s="239" t="s">
        <v>519</v>
      </c>
      <c r="AT124" s="239" t="s">
        <v>164</v>
      </c>
      <c r="AU124" s="239" t="s">
        <v>176</v>
      </c>
      <c r="AY124" s="19" t="s">
        <v>162</v>
      </c>
      <c r="BE124" s="240">
        <f>IF(N124="základní",J124,0)</f>
        <v>0</v>
      </c>
      <c r="BF124" s="240">
        <f>IF(N124="snížená",J124,0)</f>
        <v>0</v>
      </c>
      <c r="BG124" s="240">
        <f>IF(N124="zákl. přenesená",J124,0)</f>
        <v>0</v>
      </c>
      <c r="BH124" s="240">
        <f>IF(N124="sníž. přenesená",J124,0)</f>
        <v>0</v>
      </c>
      <c r="BI124" s="240">
        <f>IF(N124="nulová",J124,0)</f>
        <v>0</v>
      </c>
      <c r="BJ124" s="19" t="s">
        <v>84</v>
      </c>
      <c r="BK124" s="240">
        <f>ROUND(I124*H124,2)</f>
        <v>0</v>
      </c>
      <c r="BL124" s="19" t="s">
        <v>519</v>
      </c>
      <c r="BM124" s="239" t="s">
        <v>2479</v>
      </c>
    </row>
    <row r="125" s="2" customFormat="1" ht="16.5" customHeight="1">
      <c r="A125" s="40"/>
      <c r="B125" s="41"/>
      <c r="C125" s="228" t="s">
        <v>359</v>
      </c>
      <c r="D125" s="228" t="s">
        <v>164</v>
      </c>
      <c r="E125" s="229" t="s">
        <v>2480</v>
      </c>
      <c r="F125" s="230" t="s">
        <v>2481</v>
      </c>
      <c r="G125" s="231" t="s">
        <v>1424</v>
      </c>
      <c r="H125" s="232">
        <v>1</v>
      </c>
      <c r="I125" s="233"/>
      <c r="J125" s="234">
        <f>ROUND(I125*H125,2)</f>
        <v>0</v>
      </c>
      <c r="K125" s="230" t="s">
        <v>19</v>
      </c>
      <c r="L125" s="46"/>
      <c r="M125" s="235" t="s">
        <v>19</v>
      </c>
      <c r="N125" s="236" t="s">
        <v>47</v>
      </c>
      <c r="O125" s="86"/>
      <c r="P125" s="237">
        <f>O125*H125</f>
        <v>0</v>
      </c>
      <c r="Q125" s="237">
        <v>0</v>
      </c>
      <c r="R125" s="237">
        <f>Q125*H125</f>
        <v>0</v>
      </c>
      <c r="S125" s="237">
        <v>0</v>
      </c>
      <c r="T125" s="238">
        <f>S125*H125</f>
        <v>0</v>
      </c>
      <c r="U125" s="40"/>
      <c r="V125" s="40"/>
      <c r="W125" s="40"/>
      <c r="X125" s="40"/>
      <c r="Y125" s="40"/>
      <c r="Z125" s="40"/>
      <c r="AA125" s="40"/>
      <c r="AB125" s="40"/>
      <c r="AC125" s="40"/>
      <c r="AD125" s="40"/>
      <c r="AE125" s="40"/>
      <c r="AR125" s="239" t="s">
        <v>519</v>
      </c>
      <c r="AT125" s="239" t="s">
        <v>164</v>
      </c>
      <c r="AU125" s="239" t="s">
        <v>176</v>
      </c>
      <c r="AY125" s="19" t="s">
        <v>162</v>
      </c>
      <c r="BE125" s="240">
        <f>IF(N125="základní",J125,0)</f>
        <v>0</v>
      </c>
      <c r="BF125" s="240">
        <f>IF(N125="snížená",J125,0)</f>
        <v>0</v>
      </c>
      <c r="BG125" s="240">
        <f>IF(N125="zákl. přenesená",J125,0)</f>
        <v>0</v>
      </c>
      <c r="BH125" s="240">
        <f>IF(N125="sníž. přenesená",J125,0)</f>
        <v>0</v>
      </c>
      <c r="BI125" s="240">
        <f>IF(N125="nulová",J125,0)</f>
        <v>0</v>
      </c>
      <c r="BJ125" s="19" t="s">
        <v>84</v>
      </c>
      <c r="BK125" s="240">
        <f>ROUND(I125*H125,2)</f>
        <v>0</v>
      </c>
      <c r="BL125" s="19" t="s">
        <v>519</v>
      </c>
      <c r="BM125" s="239" t="s">
        <v>2482</v>
      </c>
    </row>
    <row r="126" s="2" customFormat="1" ht="16.5" customHeight="1">
      <c r="A126" s="40"/>
      <c r="B126" s="41"/>
      <c r="C126" s="228" t="s">
        <v>364</v>
      </c>
      <c r="D126" s="228" t="s">
        <v>164</v>
      </c>
      <c r="E126" s="229" t="s">
        <v>2483</v>
      </c>
      <c r="F126" s="230" t="s">
        <v>2484</v>
      </c>
      <c r="G126" s="231" t="s">
        <v>1424</v>
      </c>
      <c r="H126" s="232">
        <v>1</v>
      </c>
      <c r="I126" s="233"/>
      <c r="J126" s="234">
        <f>ROUND(I126*H126,2)</f>
        <v>0</v>
      </c>
      <c r="K126" s="230" t="s">
        <v>19</v>
      </c>
      <c r="L126" s="46"/>
      <c r="M126" s="235" t="s">
        <v>19</v>
      </c>
      <c r="N126" s="236" t="s">
        <v>47</v>
      </c>
      <c r="O126" s="86"/>
      <c r="P126" s="237">
        <f>O126*H126</f>
        <v>0</v>
      </c>
      <c r="Q126" s="237">
        <v>0</v>
      </c>
      <c r="R126" s="237">
        <f>Q126*H126</f>
        <v>0</v>
      </c>
      <c r="S126" s="237">
        <v>0</v>
      </c>
      <c r="T126" s="238">
        <f>S126*H126</f>
        <v>0</v>
      </c>
      <c r="U126" s="40"/>
      <c r="V126" s="40"/>
      <c r="W126" s="40"/>
      <c r="X126" s="40"/>
      <c r="Y126" s="40"/>
      <c r="Z126" s="40"/>
      <c r="AA126" s="40"/>
      <c r="AB126" s="40"/>
      <c r="AC126" s="40"/>
      <c r="AD126" s="40"/>
      <c r="AE126" s="40"/>
      <c r="AR126" s="239" t="s">
        <v>519</v>
      </c>
      <c r="AT126" s="239" t="s">
        <v>164</v>
      </c>
      <c r="AU126" s="239" t="s">
        <v>176</v>
      </c>
      <c r="AY126" s="19" t="s">
        <v>162</v>
      </c>
      <c r="BE126" s="240">
        <f>IF(N126="základní",J126,0)</f>
        <v>0</v>
      </c>
      <c r="BF126" s="240">
        <f>IF(N126="snížená",J126,0)</f>
        <v>0</v>
      </c>
      <c r="BG126" s="240">
        <f>IF(N126="zákl. přenesená",J126,0)</f>
        <v>0</v>
      </c>
      <c r="BH126" s="240">
        <f>IF(N126="sníž. přenesená",J126,0)</f>
        <v>0</v>
      </c>
      <c r="BI126" s="240">
        <f>IF(N126="nulová",J126,0)</f>
        <v>0</v>
      </c>
      <c r="BJ126" s="19" t="s">
        <v>84</v>
      </c>
      <c r="BK126" s="240">
        <f>ROUND(I126*H126,2)</f>
        <v>0</v>
      </c>
      <c r="BL126" s="19" t="s">
        <v>519</v>
      </c>
      <c r="BM126" s="239" t="s">
        <v>2485</v>
      </c>
    </row>
    <row r="127" s="2" customFormat="1" ht="16.5" customHeight="1">
      <c r="A127" s="40"/>
      <c r="B127" s="41"/>
      <c r="C127" s="228" t="s">
        <v>370</v>
      </c>
      <c r="D127" s="228" t="s">
        <v>164</v>
      </c>
      <c r="E127" s="229" t="s">
        <v>2486</v>
      </c>
      <c r="F127" s="230" t="s">
        <v>2487</v>
      </c>
      <c r="G127" s="231" t="s">
        <v>1424</v>
      </c>
      <c r="H127" s="232">
        <v>1</v>
      </c>
      <c r="I127" s="233"/>
      <c r="J127" s="234">
        <f>ROUND(I127*H127,2)</f>
        <v>0</v>
      </c>
      <c r="K127" s="230" t="s">
        <v>19</v>
      </c>
      <c r="L127" s="46"/>
      <c r="M127" s="235" t="s">
        <v>19</v>
      </c>
      <c r="N127" s="236" t="s">
        <v>47</v>
      </c>
      <c r="O127" s="86"/>
      <c r="P127" s="237">
        <f>O127*H127</f>
        <v>0</v>
      </c>
      <c r="Q127" s="237">
        <v>0</v>
      </c>
      <c r="R127" s="237">
        <f>Q127*H127</f>
        <v>0</v>
      </c>
      <c r="S127" s="237">
        <v>0</v>
      </c>
      <c r="T127" s="238">
        <f>S127*H127</f>
        <v>0</v>
      </c>
      <c r="U127" s="40"/>
      <c r="V127" s="40"/>
      <c r="W127" s="40"/>
      <c r="X127" s="40"/>
      <c r="Y127" s="40"/>
      <c r="Z127" s="40"/>
      <c r="AA127" s="40"/>
      <c r="AB127" s="40"/>
      <c r="AC127" s="40"/>
      <c r="AD127" s="40"/>
      <c r="AE127" s="40"/>
      <c r="AR127" s="239" t="s">
        <v>519</v>
      </c>
      <c r="AT127" s="239" t="s">
        <v>164</v>
      </c>
      <c r="AU127" s="239" t="s">
        <v>176</v>
      </c>
      <c r="AY127" s="19" t="s">
        <v>162</v>
      </c>
      <c r="BE127" s="240">
        <f>IF(N127="základní",J127,0)</f>
        <v>0</v>
      </c>
      <c r="BF127" s="240">
        <f>IF(N127="snížená",J127,0)</f>
        <v>0</v>
      </c>
      <c r="BG127" s="240">
        <f>IF(N127="zákl. přenesená",J127,0)</f>
        <v>0</v>
      </c>
      <c r="BH127" s="240">
        <f>IF(N127="sníž. přenesená",J127,0)</f>
        <v>0</v>
      </c>
      <c r="BI127" s="240">
        <f>IF(N127="nulová",J127,0)</f>
        <v>0</v>
      </c>
      <c r="BJ127" s="19" t="s">
        <v>84</v>
      </c>
      <c r="BK127" s="240">
        <f>ROUND(I127*H127,2)</f>
        <v>0</v>
      </c>
      <c r="BL127" s="19" t="s">
        <v>519</v>
      </c>
      <c r="BM127" s="239" t="s">
        <v>2488</v>
      </c>
    </row>
    <row r="128" s="2" customFormat="1" ht="16.5" customHeight="1">
      <c r="A128" s="40"/>
      <c r="B128" s="41"/>
      <c r="C128" s="228" t="s">
        <v>375</v>
      </c>
      <c r="D128" s="228" t="s">
        <v>164</v>
      </c>
      <c r="E128" s="229" t="s">
        <v>2489</v>
      </c>
      <c r="F128" s="230" t="s">
        <v>2490</v>
      </c>
      <c r="G128" s="231" t="s">
        <v>189</v>
      </c>
      <c r="H128" s="232">
        <v>15</v>
      </c>
      <c r="I128" s="233"/>
      <c r="J128" s="234">
        <f>ROUND(I128*H128,2)</f>
        <v>0</v>
      </c>
      <c r="K128" s="230" t="s">
        <v>19</v>
      </c>
      <c r="L128" s="46"/>
      <c r="M128" s="235" t="s">
        <v>19</v>
      </c>
      <c r="N128" s="236" t="s">
        <v>47</v>
      </c>
      <c r="O128" s="86"/>
      <c r="P128" s="237">
        <f>O128*H128</f>
        <v>0</v>
      </c>
      <c r="Q128" s="237">
        <v>0</v>
      </c>
      <c r="R128" s="237">
        <f>Q128*H128</f>
        <v>0</v>
      </c>
      <c r="S128" s="237">
        <v>0</v>
      </c>
      <c r="T128" s="238">
        <f>S128*H128</f>
        <v>0</v>
      </c>
      <c r="U128" s="40"/>
      <c r="V128" s="40"/>
      <c r="W128" s="40"/>
      <c r="X128" s="40"/>
      <c r="Y128" s="40"/>
      <c r="Z128" s="40"/>
      <c r="AA128" s="40"/>
      <c r="AB128" s="40"/>
      <c r="AC128" s="40"/>
      <c r="AD128" s="40"/>
      <c r="AE128" s="40"/>
      <c r="AR128" s="239" t="s">
        <v>519</v>
      </c>
      <c r="AT128" s="239" t="s">
        <v>164</v>
      </c>
      <c r="AU128" s="239" t="s">
        <v>176</v>
      </c>
      <c r="AY128" s="19" t="s">
        <v>162</v>
      </c>
      <c r="BE128" s="240">
        <f>IF(N128="základní",J128,0)</f>
        <v>0</v>
      </c>
      <c r="BF128" s="240">
        <f>IF(N128="snížená",J128,0)</f>
        <v>0</v>
      </c>
      <c r="BG128" s="240">
        <f>IF(N128="zákl. přenesená",J128,0)</f>
        <v>0</v>
      </c>
      <c r="BH128" s="240">
        <f>IF(N128="sníž. přenesená",J128,0)</f>
        <v>0</v>
      </c>
      <c r="BI128" s="240">
        <f>IF(N128="nulová",J128,0)</f>
        <v>0</v>
      </c>
      <c r="BJ128" s="19" t="s">
        <v>84</v>
      </c>
      <c r="BK128" s="240">
        <f>ROUND(I128*H128,2)</f>
        <v>0</v>
      </c>
      <c r="BL128" s="19" t="s">
        <v>519</v>
      </c>
      <c r="BM128" s="239" t="s">
        <v>2491</v>
      </c>
    </row>
    <row r="129" s="12" customFormat="1" ht="20.88" customHeight="1">
      <c r="A129" s="12"/>
      <c r="B129" s="212"/>
      <c r="C129" s="213"/>
      <c r="D129" s="214" t="s">
        <v>75</v>
      </c>
      <c r="E129" s="226" t="s">
        <v>1427</v>
      </c>
      <c r="F129" s="226" t="s">
        <v>2492</v>
      </c>
      <c r="G129" s="213"/>
      <c r="H129" s="213"/>
      <c r="I129" s="216"/>
      <c r="J129" s="227">
        <f>BK129</f>
        <v>0</v>
      </c>
      <c r="K129" s="213"/>
      <c r="L129" s="218"/>
      <c r="M129" s="219"/>
      <c r="N129" s="220"/>
      <c r="O129" s="220"/>
      <c r="P129" s="221">
        <f>SUM(P130:P162)</f>
        <v>0</v>
      </c>
      <c r="Q129" s="220"/>
      <c r="R129" s="221">
        <f>SUM(R130:R162)</f>
        <v>0</v>
      </c>
      <c r="S129" s="220"/>
      <c r="T129" s="222">
        <f>SUM(T130:T162)</f>
        <v>0</v>
      </c>
      <c r="U129" s="12"/>
      <c r="V129" s="12"/>
      <c r="W129" s="12"/>
      <c r="X129" s="12"/>
      <c r="Y129" s="12"/>
      <c r="Z129" s="12"/>
      <c r="AA129" s="12"/>
      <c r="AB129" s="12"/>
      <c r="AC129" s="12"/>
      <c r="AD129" s="12"/>
      <c r="AE129" s="12"/>
      <c r="AR129" s="223" t="s">
        <v>176</v>
      </c>
      <c r="AT129" s="224" t="s">
        <v>75</v>
      </c>
      <c r="AU129" s="224" t="s">
        <v>86</v>
      </c>
      <c r="AY129" s="223" t="s">
        <v>162</v>
      </c>
      <c r="BK129" s="225">
        <f>SUM(BK130:BK162)</f>
        <v>0</v>
      </c>
    </row>
    <row r="130" s="2" customFormat="1" ht="16.5" customHeight="1">
      <c r="A130" s="40"/>
      <c r="B130" s="41"/>
      <c r="C130" s="228" t="s">
        <v>382</v>
      </c>
      <c r="D130" s="228" t="s">
        <v>164</v>
      </c>
      <c r="E130" s="229" t="s">
        <v>1428</v>
      </c>
      <c r="F130" s="230" t="s">
        <v>2493</v>
      </c>
      <c r="G130" s="231" t="s">
        <v>1424</v>
      </c>
      <c r="H130" s="232">
        <v>1</v>
      </c>
      <c r="I130" s="233"/>
      <c r="J130" s="234">
        <f>ROUND(I130*H130,2)</f>
        <v>0</v>
      </c>
      <c r="K130" s="230" t="s">
        <v>19</v>
      </c>
      <c r="L130" s="46"/>
      <c r="M130" s="235" t="s">
        <v>19</v>
      </c>
      <c r="N130" s="236" t="s">
        <v>47</v>
      </c>
      <c r="O130" s="86"/>
      <c r="P130" s="237">
        <f>O130*H130</f>
        <v>0</v>
      </c>
      <c r="Q130" s="237">
        <v>0</v>
      </c>
      <c r="R130" s="237">
        <f>Q130*H130</f>
        <v>0</v>
      </c>
      <c r="S130" s="237">
        <v>0</v>
      </c>
      <c r="T130" s="238">
        <f>S130*H130</f>
        <v>0</v>
      </c>
      <c r="U130" s="40"/>
      <c r="V130" s="40"/>
      <c r="W130" s="40"/>
      <c r="X130" s="40"/>
      <c r="Y130" s="40"/>
      <c r="Z130" s="40"/>
      <c r="AA130" s="40"/>
      <c r="AB130" s="40"/>
      <c r="AC130" s="40"/>
      <c r="AD130" s="40"/>
      <c r="AE130" s="40"/>
      <c r="AR130" s="239" t="s">
        <v>519</v>
      </c>
      <c r="AT130" s="239" t="s">
        <v>164</v>
      </c>
      <c r="AU130" s="239" t="s">
        <v>176</v>
      </c>
      <c r="AY130" s="19" t="s">
        <v>162</v>
      </c>
      <c r="BE130" s="240">
        <f>IF(N130="základní",J130,0)</f>
        <v>0</v>
      </c>
      <c r="BF130" s="240">
        <f>IF(N130="snížená",J130,0)</f>
        <v>0</v>
      </c>
      <c r="BG130" s="240">
        <f>IF(N130="zákl. přenesená",J130,0)</f>
        <v>0</v>
      </c>
      <c r="BH130" s="240">
        <f>IF(N130="sníž. přenesená",J130,0)</f>
        <v>0</v>
      </c>
      <c r="BI130" s="240">
        <f>IF(N130="nulová",J130,0)</f>
        <v>0</v>
      </c>
      <c r="BJ130" s="19" t="s">
        <v>84</v>
      </c>
      <c r="BK130" s="240">
        <f>ROUND(I130*H130,2)</f>
        <v>0</v>
      </c>
      <c r="BL130" s="19" t="s">
        <v>519</v>
      </c>
      <c r="BM130" s="239" t="s">
        <v>2494</v>
      </c>
    </row>
    <row r="131" s="2" customFormat="1" ht="16.5" customHeight="1">
      <c r="A131" s="40"/>
      <c r="B131" s="41"/>
      <c r="C131" s="228" t="s">
        <v>387</v>
      </c>
      <c r="D131" s="228" t="s">
        <v>164</v>
      </c>
      <c r="E131" s="229" t="s">
        <v>1430</v>
      </c>
      <c r="F131" s="230" t="s">
        <v>2495</v>
      </c>
      <c r="G131" s="231" t="s">
        <v>1442</v>
      </c>
      <c r="H131" s="232">
        <v>1</v>
      </c>
      <c r="I131" s="233"/>
      <c r="J131" s="234">
        <f>ROUND(I131*H131,2)</f>
        <v>0</v>
      </c>
      <c r="K131" s="230" t="s">
        <v>19</v>
      </c>
      <c r="L131" s="46"/>
      <c r="M131" s="235" t="s">
        <v>19</v>
      </c>
      <c r="N131" s="236" t="s">
        <v>47</v>
      </c>
      <c r="O131" s="86"/>
      <c r="P131" s="237">
        <f>O131*H131</f>
        <v>0</v>
      </c>
      <c r="Q131" s="237">
        <v>0</v>
      </c>
      <c r="R131" s="237">
        <f>Q131*H131</f>
        <v>0</v>
      </c>
      <c r="S131" s="237">
        <v>0</v>
      </c>
      <c r="T131" s="238">
        <f>S131*H131</f>
        <v>0</v>
      </c>
      <c r="U131" s="40"/>
      <c r="V131" s="40"/>
      <c r="W131" s="40"/>
      <c r="X131" s="40"/>
      <c r="Y131" s="40"/>
      <c r="Z131" s="40"/>
      <c r="AA131" s="40"/>
      <c r="AB131" s="40"/>
      <c r="AC131" s="40"/>
      <c r="AD131" s="40"/>
      <c r="AE131" s="40"/>
      <c r="AR131" s="239" t="s">
        <v>519</v>
      </c>
      <c r="AT131" s="239" t="s">
        <v>164</v>
      </c>
      <c r="AU131" s="239" t="s">
        <v>176</v>
      </c>
      <c r="AY131" s="19" t="s">
        <v>162</v>
      </c>
      <c r="BE131" s="240">
        <f>IF(N131="základní",J131,0)</f>
        <v>0</v>
      </c>
      <c r="BF131" s="240">
        <f>IF(N131="snížená",J131,0)</f>
        <v>0</v>
      </c>
      <c r="BG131" s="240">
        <f>IF(N131="zákl. přenesená",J131,0)</f>
        <v>0</v>
      </c>
      <c r="BH131" s="240">
        <f>IF(N131="sníž. přenesená",J131,0)</f>
        <v>0</v>
      </c>
      <c r="BI131" s="240">
        <f>IF(N131="nulová",J131,0)</f>
        <v>0</v>
      </c>
      <c r="BJ131" s="19" t="s">
        <v>84</v>
      </c>
      <c r="BK131" s="240">
        <f>ROUND(I131*H131,2)</f>
        <v>0</v>
      </c>
      <c r="BL131" s="19" t="s">
        <v>519</v>
      </c>
      <c r="BM131" s="239" t="s">
        <v>2496</v>
      </c>
    </row>
    <row r="132" s="2" customFormat="1" ht="16.5" customHeight="1">
      <c r="A132" s="40"/>
      <c r="B132" s="41"/>
      <c r="C132" s="228" t="s">
        <v>393</v>
      </c>
      <c r="D132" s="228" t="s">
        <v>164</v>
      </c>
      <c r="E132" s="229" t="s">
        <v>1432</v>
      </c>
      <c r="F132" s="230" t="s">
        <v>2497</v>
      </c>
      <c r="G132" s="231" t="s">
        <v>1424</v>
      </c>
      <c r="H132" s="232">
        <v>1</v>
      </c>
      <c r="I132" s="233"/>
      <c r="J132" s="234">
        <f>ROUND(I132*H132,2)</f>
        <v>0</v>
      </c>
      <c r="K132" s="230" t="s">
        <v>19</v>
      </c>
      <c r="L132" s="46"/>
      <c r="M132" s="235" t="s">
        <v>19</v>
      </c>
      <c r="N132" s="236" t="s">
        <v>47</v>
      </c>
      <c r="O132" s="86"/>
      <c r="P132" s="237">
        <f>O132*H132</f>
        <v>0</v>
      </c>
      <c r="Q132" s="237">
        <v>0</v>
      </c>
      <c r="R132" s="237">
        <f>Q132*H132</f>
        <v>0</v>
      </c>
      <c r="S132" s="237">
        <v>0</v>
      </c>
      <c r="T132" s="238">
        <f>S132*H132</f>
        <v>0</v>
      </c>
      <c r="U132" s="40"/>
      <c r="V132" s="40"/>
      <c r="W132" s="40"/>
      <c r="X132" s="40"/>
      <c r="Y132" s="40"/>
      <c r="Z132" s="40"/>
      <c r="AA132" s="40"/>
      <c r="AB132" s="40"/>
      <c r="AC132" s="40"/>
      <c r="AD132" s="40"/>
      <c r="AE132" s="40"/>
      <c r="AR132" s="239" t="s">
        <v>519</v>
      </c>
      <c r="AT132" s="239" t="s">
        <v>164</v>
      </c>
      <c r="AU132" s="239" t="s">
        <v>176</v>
      </c>
      <c r="AY132" s="19" t="s">
        <v>162</v>
      </c>
      <c r="BE132" s="240">
        <f>IF(N132="základní",J132,0)</f>
        <v>0</v>
      </c>
      <c r="BF132" s="240">
        <f>IF(N132="snížená",J132,0)</f>
        <v>0</v>
      </c>
      <c r="BG132" s="240">
        <f>IF(N132="zákl. přenesená",J132,0)</f>
        <v>0</v>
      </c>
      <c r="BH132" s="240">
        <f>IF(N132="sníž. přenesená",J132,0)</f>
        <v>0</v>
      </c>
      <c r="BI132" s="240">
        <f>IF(N132="nulová",J132,0)</f>
        <v>0</v>
      </c>
      <c r="BJ132" s="19" t="s">
        <v>84</v>
      </c>
      <c r="BK132" s="240">
        <f>ROUND(I132*H132,2)</f>
        <v>0</v>
      </c>
      <c r="BL132" s="19" t="s">
        <v>519</v>
      </c>
      <c r="BM132" s="239" t="s">
        <v>2498</v>
      </c>
    </row>
    <row r="133" s="2" customFormat="1" ht="16.5" customHeight="1">
      <c r="A133" s="40"/>
      <c r="B133" s="41"/>
      <c r="C133" s="228" t="s">
        <v>398</v>
      </c>
      <c r="D133" s="228" t="s">
        <v>164</v>
      </c>
      <c r="E133" s="229" t="s">
        <v>1434</v>
      </c>
      <c r="F133" s="230" t="s">
        <v>2499</v>
      </c>
      <c r="G133" s="231" t="s">
        <v>1424</v>
      </c>
      <c r="H133" s="232">
        <v>1</v>
      </c>
      <c r="I133" s="233"/>
      <c r="J133" s="234">
        <f>ROUND(I133*H133,2)</f>
        <v>0</v>
      </c>
      <c r="K133" s="230" t="s">
        <v>19</v>
      </c>
      <c r="L133" s="46"/>
      <c r="M133" s="235" t="s">
        <v>19</v>
      </c>
      <c r="N133" s="236" t="s">
        <v>47</v>
      </c>
      <c r="O133" s="86"/>
      <c r="P133" s="237">
        <f>O133*H133</f>
        <v>0</v>
      </c>
      <c r="Q133" s="237">
        <v>0</v>
      </c>
      <c r="R133" s="237">
        <f>Q133*H133</f>
        <v>0</v>
      </c>
      <c r="S133" s="237">
        <v>0</v>
      </c>
      <c r="T133" s="238">
        <f>S133*H133</f>
        <v>0</v>
      </c>
      <c r="U133" s="40"/>
      <c r="V133" s="40"/>
      <c r="W133" s="40"/>
      <c r="X133" s="40"/>
      <c r="Y133" s="40"/>
      <c r="Z133" s="40"/>
      <c r="AA133" s="40"/>
      <c r="AB133" s="40"/>
      <c r="AC133" s="40"/>
      <c r="AD133" s="40"/>
      <c r="AE133" s="40"/>
      <c r="AR133" s="239" t="s">
        <v>519</v>
      </c>
      <c r="AT133" s="239" t="s">
        <v>164</v>
      </c>
      <c r="AU133" s="239" t="s">
        <v>176</v>
      </c>
      <c r="AY133" s="19" t="s">
        <v>162</v>
      </c>
      <c r="BE133" s="240">
        <f>IF(N133="základní",J133,0)</f>
        <v>0</v>
      </c>
      <c r="BF133" s="240">
        <f>IF(N133="snížená",J133,0)</f>
        <v>0</v>
      </c>
      <c r="BG133" s="240">
        <f>IF(N133="zákl. přenesená",J133,0)</f>
        <v>0</v>
      </c>
      <c r="BH133" s="240">
        <f>IF(N133="sníž. přenesená",J133,0)</f>
        <v>0</v>
      </c>
      <c r="BI133" s="240">
        <f>IF(N133="nulová",J133,0)</f>
        <v>0</v>
      </c>
      <c r="BJ133" s="19" t="s">
        <v>84</v>
      </c>
      <c r="BK133" s="240">
        <f>ROUND(I133*H133,2)</f>
        <v>0</v>
      </c>
      <c r="BL133" s="19" t="s">
        <v>519</v>
      </c>
      <c r="BM133" s="239" t="s">
        <v>2500</v>
      </c>
    </row>
    <row r="134" s="2" customFormat="1" ht="16.5" customHeight="1">
      <c r="A134" s="40"/>
      <c r="B134" s="41"/>
      <c r="C134" s="228" t="s">
        <v>404</v>
      </c>
      <c r="D134" s="228" t="s">
        <v>164</v>
      </c>
      <c r="E134" s="229" t="s">
        <v>1436</v>
      </c>
      <c r="F134" s="230" t="s">
        <v>2501</v>
      </c>
      <c r="G134" s="231" t="s">
        <v>1424</v>
      </c>
      <c r="H134" s="232">
        <v>1</v>
      </c>
      <c r="I134" s="233"/>
      <c r="J134" s="234">
        <f>ROUND(I134*H134,2)</f>
        <v>0</v>
      </c>
      <c r="K134" s="230" t="s">
        <v>19</v>
      </c>
      <c r="L134" s="46"/>
      <c r="M134" s="235" t="s">
        <v>19</v>
      </c>
      <c r="N134" s="236" t="s">
        <v>47</v>
      </c>
      <c r="O134" s="86"/>
      <c r="P134" s="237">
        <f>O134*H134</f>
        <v>0</v>
      </c>
      <c r="Q134" s="237">
        <v>0</v>
      </c>
      <c r="R134" s="237">
        <f>Q134*H134</f>
        <v>0</v>
      </c>
      <c r="S134" s="237">
        <v>0</v>
      </c>
      <c r="T134" s="238">
        <f>S134*H134</f>
        <v>0</v>
      </c>
      <c r="U134" s="40"/>
      <c r="V134" s="40"/>
      <c r="W134" s="40"/>
      <c r="X134" s="40"/>
      <c r="Y134" s="40"/>
      <c r="Z134" s="40"/>
      <c r="AA134" s="40"/>
      <c r="AB134" s="40"/>
      <c r="AC134" s="40"/>
      <c r="AD134" s="40"/>
      <c r="AE134" s="40"/>
      <c r="AR134" s="239" t="s">
        <v>519</v>
      </c>
      <c r="AT134" s="239" t="s">
        <v>164</v>
      </c>
      <c r="AU134" s="239" t="s">
        <v>176</v>
      </c>
      <c r="AY134" s="19" t="s">
        <v>162</v>
      </c>
      <c r="BE134" s="240">
        <f>IF(N134="základní",J134,0)</f>
        <v>0</v>
      </c>
      <c r="BF134" s="240">
        <f>IF(N134="snížená",J134,0)</f>
        <v>0</v>
      </c>
      <c r="BG134" s="240">
        <f>IF(N134="zákl. přenesená",J134,0)</f>
        <v>0</v>
      </c>
      <c r="BH134" s="240">
        <f>IF(N134="sníž. přenesená",J134,0)</f>
        <v>0</v>
      </c>
      <c r="BI134" s="240">
        <f>IF(N134="nulová",J134,0)</f>
        <v>0</v>
      </c>
      <c r="BJ134" s="19" t="s">
        <v>84</v>
      </c>
      <c r="BK134" s="240">
        <f>ROUND(I134*H134,2)</f>
        <v>0</v>
      </c>
      <c r="BL134" s="19" t="s">
        <v>519</v>
      </c>
      <c r="BM134" s="239" t="s">
        <v>2502</v>
      </c>
    </row>
    <row r="135" s="2" customFormat="1" ht="16.5" customHeight="1">
      <c r="A135" s="40"/>
      <c r="B135" s="41"/>
      <c r="C135" s="228" t="s">
        <v>411</v>
      </c>
      <c r="D135" s="228" t="s">
        <v>164</v>
      </c>
      <c r="E135" s="229" t="s">
        <v>1438</v>
      </c>
      <c r="F135" s="230" t="s">
        <v>2503</v>
      </c>
      <c r="G135" s="231" t="s">
        <v>202</v>
      </c>
      <c r="H135" s="232">
        <v>5</v>
      </c>
      <c r="I135" s="233"/>
      <c r="J135" s="234">
        <f>ROUND(I135*H135,2)</f>
        <v>0</v>
      </c>
      <c r="K135" s="230" t="s">
        <v>19</v>
      </c>
      <c r="L135" s="46"/>
      <c r="M135" s="235" t="s">
        <v>19</v>
      </c>
      <c r="N135" s="236" t="s">
        <v>47</v>
      </c>
      <c r="O135" s="86"/>
      <c r="P135" s="237">
        <f>O135*H135</f>
        <v>0</v>
      </c>
      <c r="Q135" s="237">
        <v>0</v>
      </c>
      <c r="R135" s="237">
        <f>Q135*H135</f>
        <v>0</v>
      </c>
      <c r="S135" s="237">
        <v>0</v>
      </c>
      <c r="T135" s="238">
        <f>S135*H135</f>
        <v>0</v>
      </c>
      <c r="U135" s="40"/>
      <c r="V135" s="40"/>
      <c r="W135" s="40"/>
      <c r="X135" s="40"/>
      <c r="Y135" s="40"/>
      <c r="Z135" s="40"/>
      <c r="AA135" s="40"/>
      <c r="AB135" s="40"/>
      <c r="AC135" s="40"/>
      <c r="AD135" s="40"/>
      <c r="AE135" s="40"/>
      <c r="AR135" s="239" t="s">
        <v>519</v>
      </c>
      <c r="AT135" s="239" t="s">
        <v>164</v>
      </c>
      <c r="AU135" s="239" t="s">
        <v>176</v>
      </c>
      <c r="AY135" s="19" t="s">
        <v>162</v>
      </c>
      <c r="BE135" s="240">
        <f>IF(N135="základní",J135,0)</f>
        <v>0</v>
      </c>
      <c r="BF135" s="240">
        <f>IF(N135="snížená",J135,0)</f>
        <v>0</v>
      </c>
      <c r="BG135" s="240">
        <f>IF(N135="zákl. přenesená",J135,0)</f>
        <v>0</v>
      </c>
      <c r="BH135" s="240">
        <f>IF(N135="sníž. přenesená",J135,0)</f>
        <v>0</v>
      </c>
      <c r="BI135" s="240">
        <f>IF(N135="nulová",J135,0)</f>
        <v>0</v>
      </c>
      <c r="BJ135" s="19" t="s">
        <v>84</v>
      </c>
      <c r="BK135" s="240">
        <f>ROUND(I135*H135,2)</f>
        <v>0</v>
      </c>
      <c r="BL135" s="19" t="s">
        <v>519</v>
      </c>
      <c r="BM135" s="239" t="s">
        <v>2504</v>
      </c>
    </row>
    <row r="136" s="2" customFormat="1" ht="16.5" customHeight="1">
      <c r="A136" s="40"/>
      <c r="B136" s="41"/>
      <c r="C136" s="228" t="s">
        <v>417</v>
      </c>
      <c r="D136" s="228" t="s">
        <v>164</v>
      </c>
      <c r="E136" s="229" t="s">
        <v>1440</v>
      </c>
      <c r="F136" s="230" t="s">
        <v>2505</v>
      </c>
      <c r="G136" s="231" t="s">
        <v>1424</v>
      </c>
      <c r="H136" s="232">
        <v>2</v>
      </c>
      <c r="I136" s="233"/>
      <c r="J136" s="234">
        <f>ROUND(I136*H136,2)</f>
        <v>0</v>
      </c>
      <c r="K136" s="230" t="s">
        <v>19</v>
      </c>
      <c r="L136" s="46"/>
      <c r="M136" s="235" t="s">
        <v>19</v>
      </c>
      <c r="N136" s="236" t="s">
        <v>47</v>
      </c>
      <c r="O136" s="86"/>
      <c r="P136" s="237">
        <f>O136*H136</f>
        <v>0</v>
      </c>
      <c r="Q136" s="237">
        <v>0</v>
      </c>
      <c r="R136" s="237">
        <f>Q136*H136</f>
        <v>0</v>
      </c>
      <c r="S136" s="237">
        <v>0</v>
      </c>
      <c r="T136" s="238">
        <f>S136*H136</f>
        <v>0</v>
      </c>
      <c r="U136" s="40"/>
      <c r="V136" s="40"/>
      <c r="W136" s="40"/>
      <c r="X136" s="40"/>
      <c r="Y136" s="40"/>
      <c r="Z136" s="40"/>
      <c r="AA136" s="40"/>
      <c r="AB136" s="40"/>
      <c r="AC136" s="40"/>
      <c r="AD136" s="40"/>
      <c r="AE136" s="40"/>
      <c r="AR136" s="239" t="s">
        <v>519</v>
      </c>
      <c r="AT136" s="239" t="s">
        <v>164</v>
      </c>
      <c r="AU136" s="239" t="s">
        <v>176</v>
      </c>
      <c r="AY136" s="19" t="s">
        <v>162</v>
      </c>
      <c r="BE136" s="240">
        <f>IF(N136="základní",J136,0)</f>
        <v>0</v>
      </c>
      <c r="BF136" s="240">
        <f>IF(N136="snížená",J136,0)</f>
        <v>0</v>
      </c>
      <c r="BG136" s="240">
        <f>IF(N136="zákl. přenesená",J136,0)</f>
        <v>0</v>
      </c>
      <c r="BH136" s="240">
        <f>IF(N136="sníž. přenesená",J136,0)</f>
        <v>0</v>
      </c>
      <c r="BI136" s="240">
        <f>IF(N136="nulová",J136,0)</f>
        <v>0</v>
      </c>
      <c r="BJ136" s="19" t="s">
        <v>84</v>
      </c>
      <c r="BK136" s="240">
        <f>ROUND(I136*H136,2)</f>
        <v>0</v>
      </c>
      <c r="BL136" s="19" t="s">
        <v>519</v>
      </c>
      <c r="BM136" s="239" t="s">
        <v>2506</v>
      </c>
    </row>
    <row r="137" s="2" customFormat="1" ht="16.5" customHeight="1">
      <c r="A137" s="40"/>
      <c r="B137" s="41"/>
      <c r="C137" s="228" t="s">
        <v>421</v>
      </c>
      <c r="D137" s="228" t="s">
        <v>164</v>
      </c>
      <c r="E137" s="229" t="s">
        <v>1443</v>
      </c>
      <c r="F137" s="230" t="s">
        <v>2507</v>
      </c>
      <c r="G137" s="231" t="s">
        <v>1424</v>
      </c>
      <c r="H137" s="232">
        <v>1</v>
      </c>
      <c r="I137" s="233"/>
      <c r="J137" s="234">
        <f>ROUND(I137*H137,2)</f>
        <v>0</v>
      </c>
      <c r="K137" s="230" t="s">
        <v>19</v>
      </c>
      <c r="L137" s="46"/>
      <c r="M137" s="235" t="s">
        <v>19</v>
      </c>
      <c r="N137" s="236" t="s">
        <v>47</v>
      </c>
      <c r="O137" s="86"/>
      <c r="P137" s="237">
        <f>O137*H137</f>
        <v>0</v>
      </c>
      <c r="Q137" s="237">
        <v>0</v>
      </c>
      <c r="R137" s="237">
        <f>Q137*H137</f>
        <v>0</v>
      </c>
      <c r="S137" s="237">
        <v>0</v>
      </c>
      <c r="T137" s="238">
        <f>S137*H137</f>
        <v>0</v>
      </c>
      <c r="U137" s="40"/>
      <c r="V137" s="40"/>
      <c r="W137" s="40"/>
      <c r="X137" s="40"/>
      <c r="Y137" s="40"/>
      <c r="Z137" s="40"/>
      <c r="AA137" s="40"/>
      <c r="AB137" s="40"/>
      <c r="AC137" s="40"/>
      <c r="AD137" s="40"/>
      <c r="AE137" s="40"/>
      <c r="AR137" s="239" t="s">
        <v>519</v>
      </c>
      <c r="AT137" s="239" t="s">
        <v>164</v>
      </c>
      <c r="AU137" s="239" t="s">
        <v>176</v>
      </c>
      <c r="AY137" s="19" t="s">
        <v>162</v>
      </c>
      <c r="BE137" s="240">
        <f>IF(N137="základní",J137,0)</f>
        <v>0</v>
      </c>
      <c r="BF137" s="240">
        <f>IF(N137="snížená",J137,0)</f>
        <v>0</v>
      </c>
      <c r="BG137" s="240">
        <f>IF(N137="zákl. přenesená",J137,0)</f>
        <v>0</v>
      </c>
      <c r="BH137" s="240">
        <f>IF(N137="sníž. přenesená",J137,0)</f>
        <v>0</v>
      </c>
      <c r="BI137" s="240">
        <f>IF(N137="nulová",J137,0)</f>
        <v>0</v>
      </c>
      <c r="BJ137" s="19" t="s">
        <v>84</v>
      </c>
      <c r="BK137" s="240">
        <f>ROUND(I137*H137,2)</f>
        <v>0</v>
      </c>
      <c r="BL137" s="19" t="s">
        <v>519</v>
      </c>
      <c r="BM137" s="239" t="s">
        <v>2508</v>
      </c>
    </row>
    <row r="138" s="2" customFormat="1" ht="16.5" customHeight="1">
      <c r="A138" s="40"/>
      <c r="B138" s="41"/>
      <c r="C138" s="228" t="s">
        <v>427</v>
      </c>
      <c r="D138" s="228" t="s">
        <v>164</v>
      </c>
      <c r="E138" s="229" t="s">
        <v>1446</v>
      </c>
      <c r="F138" s="230" t="s">
        <v>2509</v>
      </c>
      <c r="G138" s="231" t="s">
        <v>1424</v>
      </c>
      <c r="H138" s="232">
        <v>2</v>
      </c>
      <c r="I138" s="233"/>
      <c r="J138" s="234">
        <f>ROUND(I138*H138,2)</f>
        <v>0</v>
      </c>
      <c r="K138" s="230" t="s">
        <v>19</v>
      </c>
      <c r="L138" s="46"/>
      <c r="M138" s="235" t="s">
        <v>19</v>
      </c>
      <c r="N138" s="236" t="s">
        <v>47</v>
      </c>
      <c r="O138" s="86"/>
      <c r="P138" s="237">
        <f>O138*H138</f>
        <v>0</v>
      </c>
      <c r="Q138" s="237">
        <v>0</v>
      </c>
      <c r="R138" s="237">
        <f>Q138*H138</f>
        <v>0</v>
      </c>
      <c r="S138" s="237">
        <v>0</v>
      </c>
      <c r="T138" s="238">
        <f>S138*H138</f>
        <v>0</v>
      </c>
      <c r="U138" s="40"/>
      <c r="V138" s="40"/>
      <c r="W138" s="40"/>
      <c r="X138" s="40"/>
      <c r="Y138" s="40"/>
      <c r="Z138" s="40"/>
      <c r="AA138" s="40"/>
      <c r="AB138" s="40"/>
      <c r="AC138" s="40"/>
      <c r="AD138" s="40"/>
      <c r="AE138" s="40"/>
      <c r="AR138" s="239" t="s">
        <v>519</v>
      </c>
      <c r="AT138" s="239" t="s">
        <v>164</v>
      </c>
      <c r="AU138" s="239" t="s">
        <v>176</v>
      </c>
      <c r="AY138" s="19" t="s">
        <v>162</v>
      </c>
      <c r="BE138" s="240">
        <f>IF(N138="základní",J138,0)</f>
        <v>0</v>
      </c>
      <c r="BF138" s="240">
        <f>IF(N138="snížená",J138,0)</f>
        <v>0</v>
      </c>
      <c r="BG138" s="240">
        <f>IF(N138="zákl. přenesená",J138,0)</f>
        <v>0</v>
      </c>
      <c r="BH138" s="240">
        <f>IF(N138="sníž. přenesená",J138,0)</f>
        <v>0</v>
      </c>
      <c r="BI138" s="240">
        <f>IF(N138="nulová",J138,0)</f>
        <v>0</v>
      </c>
      <c r="BJ138" s="19" t="s">
        <v>84</v>
      </c>
      <c r="BK138" s="240">
        <f>ROUND(I138*H138,2)</f>
        <v>0</v>
      </c>
      <c r="BL138" s="19" t="s">
        <v>519</v>
      </c>
      <c r="BM138" s="239" t="s">
        <v>2510</v>
      </c>
    </row>
    <row r="139" s="2" customFormat="1" ht="16.5" customHeight="1">
      <c r="A139" s="40"/>
      <c r="B139" s="41"/>
      <c r="C139" s="228" t="s">
        <v>432</v>
      </c>
      <c r="D139" s="228" t="s">
        <v>164</v>
      </c>
      <c r="E139" s="229" t="s">
        <v>1448</v>
      </c>
      <c r="F139" s="230" t="s">
        <v>2511</v>
      </c>
      <c r="G139" s="231" t="s">
        <v>1424</v>
      </c>
      <c r="H139" s="232">
        <v>2</v>
      </c>
      <c r="I139" s="233"/>
      <c r="J139" s="234">
        <f>ROUND(I139*H139,2)</f>
        <v>0</v>
      </c>
      <c r="K139" s="230" t="s">
        <v>19</v>
      </c>
      <c r="L139" s="46"/>
      <c r="M139" s="235" t="s">
        <v>19</v>
      </c>
      <c r="N139" s="236" t="s">
        <v>47</v>
      </c>
      <c r="O139" s="86"/>
      <c r="P139" s="237">
        <f>O139*H139</f>
        <v>0</v>
      </c>
      <c r="Q139" s="237">
        <v>0</v>
      </c>
      <c r="R139" s="237">
        <f>Q139*H139</f>
        <v>0</v>
      </c>
      <c r="S139" s="237">
        <v>0</v>
      </c>
      <c r="T139" s="238">
        <f>S139*H139</f>
        <v>0</v>
      </c>
      <c r="U139" s="40"/>
      <c r="V139" s="40"/>
      <c r="W139" s="40"/>
      <c r="X139" s="40"/>
      <c r="Y139" s="40"/>
      <c r="Z139" s="40"/>
      <c r="AA139" s="40"/>
      <c r="AB139" s="40"/>
      <c r="AC139" s="40"/>
      <c r="AD139" s="40"/>
      <c r="AE139" s="40"/>
      <c r="AR139" s="239" t="s">
        <v>519</v>
      </c>
      <c r="AT139" s="239" t="s">
        <v>164</v>
      </c>
      <c r="AU139" s="239" t="s">
        <v>176</v>
      </c>
      <c r="AY139" s="19" t="s">
        <v>162</v>
      </c>
      <c r="BE139" s="240">
        <f>IF(N139="základní",J139,0)</f>
        <v>0</v>
      </c>
      <c r="BF139" s="240">
        <f>IF(N139="snížená",J139,0)</f>
        <v>0</v>
      </c>
      <c r="BG139" s="240">
        <f>IF(N139="zákl. přenesená",J139,0)</f>
        <v>0</v>
      </c>
      <c r="BH139" s="240">
        <f>IF(N139="sníž. přenesená",J139,0)</f>
        <v>0</v>
      </c>
      <c r="BI139" s="240">
        <f>IF(N139="nulová",J139,0)</f>
        <v>0</v>
      </c>
      <c r="BJ139" s="19" t="s">
        <v>84</v>
      </c>
      <c r="BK139" s="240">
        <f>ROUND(I139*H139,2)</f>
        <v>0</v>
      </c>
      <c r="BL139" s="19" t="s">
        <v>519</v>
      </c>
      <c r="BM139" s="239" t="s">
        <v>2512</v>
      </c>
    </row>
    <row r="140" s="2" customFormat="1" ht="16.5" customHeight="1">
      <c r="A140" s="40"/>
      <c r="B140" s="41"/>
      <c r="C140" s="228" t="s">
        <v>437</v>
      </c>
      <c r="D140" s="228" t="s">
        <v>164</v>
      </c>
      <c r="E140" s="229" t="s">
        <v>1450</v>
      </c>
      <c r="F140" s="230" t="s">
        <v>2513</v>
      </c>
      <c r="G140" s="231" t="s">
        <v>1424</v>
      </c>
      <c r="H140" s="232">
        <v>2</v>
      </c>
      <c r="I140" s="233"/>
      <c r="J140" s="234">
        <f>ROUND(I140*H140,2)</f>
        <v>0</v>
      </c>
      <c r="K140" s="230" t="s">
        <v>19</v>
      </c>
      <c r="L140" s="46"/>
      <c r="M140" s="235" t="s">
        <v>19</v>
      </c>
      <c r="N140" s="236" t="s">
        <v>47</v>
      </c>
      <c r="O140" s="86"/>
      <c r="P140" s="237">
        <f>O140*H140</f>
        <v>0</v>
      </c>
      <c r="Q140" s="237">
        <v>0</v>
      </c>
      <c r="R140" s="237">
        <f>Q140*H140</f>
        <v>0</v>
      </c>
      <c r="S140" s="237">
        <v>0</v>
      </c>
      <c r="T140" s="238">
        <f>S140*H140</f>
        <v>0</v>
      </c>
      <c r="U140" s="40"/>
      <c r="V140" s="40"/>
      <c r="W140" s="40"/>
      <c r="X140" s="40"/>
      <c r="Y140" s="40"/>
      <c r="Z140" s="40"/>
      <c r="AA140" s="40"/>
      <c r="AB140" s="40"/>
      <c r="AC140" s="40"/>
      <c r="AD140" s="40"/>
      <c r="AE140" s="40"/>
      <c r="AR140" s="239" t="s">
        <v>519</v>
      </c>
      <c r="AT140" s="239" t="s">
        <v>164</v>
      </c>
      <c r="AU140" s="239" t="s">
        <v>176</v>
      </c>
      <c r="AY140" s="19" t="s">
        <v>162</v>
      </c>
      <c r="BE140" s="240">
        <f>IF(N140="základní",J140,0)</f>
        <v>0</v>
      </c>
      <c r="BF140" s="240">
        <f>IF(N140="snížená",J140,0)</f>
        <v>0</v>
      </c>
      <c r="BG140" s="240">
        <f>IF(N140="zákl. přenesená",J140,0)</f>
        <v>0</v>
      </c>
      <c r="BH140" s="240">
        <f>IF(N140="sníž. přenesená",J140,0)</f>
        <v>0</v>
      </c>
      <c r="BI140" s="240">
        <f>IF(N140="nulová",J140,0)</f>
        <v>0</v>
      </c>
      <c r="BJ140" s="19" t="s">
        <v>84</v>
      </c>
      <c r="BK140" s="240">
        <f>ROUND(I140*H140,2)</f>
        <v>0</v>
      </c>
      <c r="BL140" s="19" t="s">
        <v>519</v>
      </c>
      <c r="BM140" s="239" t="s">
        <v>2514</v>
      </c>
    </row>
    <row r="141" s="2" customFormat="1" ht="16.5" customHeight="1">
      <c r="A141" s="40"/>
      <c r="B141" s="41"/>
      <c r="C141" s="228" t="s">
        <v>442</v>
      </c>
      <c r="D141" s="228" t="s">
        <v>164</v>
      </c>
      <c r="E141" s="229" t="s">
        <v>1452</v>
      </c>
      <c r="F141" s="230" t="s">
        <v>2515</v>
      </c>
      <c r="G141" s="231" t="s">
        <v>1424</v>
      </c>
      <c r="H141" s="232">
        <v>2</v>
      </c>
      <c r="I141" s="233"/>
      <c r="J141" s="234">
        <f>ROUND(I141*H141,2)</f>
        <v>0</v>
      </c>
      <c r="K141" s="230" t="s">
        <v>19</v>
      </c>
      <c r="L141" s="46"/>
      <c r="M141" s="235" t="s">
        <v>19</v>
      </c>
      <c r="N141" s="236" t="s">
        <v>47</v>
      </c>
      <c r="O141" s="86"/>
      <c r="P141" s="237">
        <f>O141*H141</f>
        <v>0</v>
      </c>
      <c r="Q141" s="237">
        <v>0</v>
      </c>
      <c r="R141" s="237">
        <f>Q141*H141</f>
        <v>0</v>
      </c>
      <c r="S141" s="237">
        <v>0</v>
      </c>
      <c r="T141" s="238">
        <f>S141*H141</f>
        <v>0</v>
      </c>
      <c r="U141" s="40"/>
      <c r="V141" s="40"/>
      <c r="W141" s="40"/>
      <c r="X141" s="40"/>
      <c r="Y141" s="40"/>
      <c r="Z141" s="40"/>
      <c r="AA141" s="40"/>
      <c r="AB141" s="40"/>
      <c r="AC141" s="40"/>
      <c r="AD141" s="40"/>
      <c r="AE141" s="40"/>
      <c r="AR141" s="239" t="s">
        <v>519</v>
      </c>
      <c r="AT141" s="239" t="s">
        <v>164</v>
      </c>
      <c r="AU141" s="239" t="s">
        <v>176</v>
      </c>
      <c r="AY141" s="19" t="s">
        <v>162</v>
      </c>
      <c r="BE141" s="240">
        <f>IF(N141="základní",J141,0)</f>
        <v>0</v>
      </c>
      <c r="BF141" s="240">
        <f>IF(N141="snížená",J141,0)</f>
        <v>0</v>
      </c>
      <c r="BG141" s="240">
        <f>IF(N141="zákl. přenesená",J141,0)</f>
        <v>0</v>
      </c>
      <c r="BH141" s="240">
        <f>IF(N141="sníž. přenesená",J141,0)</f>
        <v>0</v>
      </c>
      <c r="BI141" s="240">
        <f>IF(N141="nulová",J141,0)</f>
        <v>0</v>
      </c>
      <c r="BJ141" s="19" t="s">
        <v>84</v>
      </c>
      <c r="BK141" s="240">
        <f>ROUND(I141*H141,2)</f>
        <v>0</v>
      </c>
      <c r="BL141" s="19" t="s">
        <v>519</v>
      </c>
      <c r="BM141" s="239" t="s">
        <v>2516</v>
      </c>
    </row>
    <row r="142" s="2" customFormat="1" ht="16.5" customHeight="1">
      <c r="A142" s="40"/>
      <c r="B142" s="41"/>
      <c r="C142" s="228" t="s">
        <v>448</v>
      </c>
      <c r="D142" s="228" t="s">
        <v>164</v>
      </c>
      <c r="E142" s="229" t="s">
        <v>2517</v>
      </c>
      <c r="F142" s="230" t="s">
        <v>2518</v>
      </c>
      <c r="G142" s="231" t="s">
        <v>1424</v>
      </c>
      <c r="H142" s="232">
        <v>2</v>
      </c>
      <c r="I142" s="233"/>
      <c r="J142" s="234">
        <f>ROUND(I142*H142,2)</f>
        <v>0</v>
      </c>
      <c r="K142" s="230" t="s">
        <v>19</v>
      </c>
      <c r="L142" s="46"/>
      <c r="M142" s="235" t="s">
        <v>19</v>
      </c>
      <c r="N142" s="236" t="s">
        <v>47</v>
      </c>
      <c r="O142" s="86"/>
      <c r="P142" s="237">
        <f>O142*H142</f>
        <v>0</v>
      </c>
      <c r="Q142" s="237">
        <v>0</v>
      </c>
      <c r="R142" s="237">
        <f>Q142*H142</f>
        <v>0</v>
      </c>
      <c r="S142" s="237">
        <v>0</v>
      </c>
      <c r="T142" s="238">
        <f>S142*H142</f>
        <v>0</v>
      </c>
      <c r="U142" s="40"/>
      <c r="V142" s="40"/>
      <c r="W142" s="40"/>
      <c r="X142" s="40"/>
      <c r="Y142" s="40"/>
      <c r="Z142" s="40"/>
      <c r="AA142" s="40"/>
      <c r="AB142" s="40"/>
      <c r="AC142" s="40"/>
      <c r="AD142" s="40"/>
      <c r="AE142" s="40"/>
      <c r="AR142" s="239" t="s">
        <v>519</v>
      </c>
      <c r="AT142" s="239" t="s">
        <v>164</v>
      </c>
      <c r="AU142" s="239" t="s">
        <v>176</v>
      </c>
      <c r="AY142" s="19" t="s">
        <v>162</v>
      </c>
      <c r="BE142" s="240">
        <f>IF(N142="základní",J142,0)</f>
        <v>0</v>
      </c>
      <c r="BF142" s="240">
        <f>IF(N142="snížená",J142,0)</f>
        <v>0</v>
      </c>
      <c r="BG142" s="240">
        <f>IF(N142="zákl. přenesená",J142,0)</f>
        <v>0</v>
      </c>
      <c r="BH142" s="240">
        <f>IF(N142="sníž. přenesená",J142,0)</f>
        <v>0</v>
      </c>
      <c r="BI142" s="240">
        <f>IF(N142="nulová",J142,0)</f>
        <v>0</v>
      </c>
      <c r="BJ142" s="19" t="s">
        <v>84</v>
      </c>
      <c r="BK142" s="240">
        <f>ROUND(I142*H142,2)</f>
        <v>0</v>
      </c>
      <c r="BL142" s="19" t="s">
        <v>519</v>
      </c>
      <c r="BM142" s="239" t="s">
        <v>2519</v>
      </c>
    </row>
    <row r="143" s="2" customFormat="1" ht="16.5" customHeight="1">
      <c r="A143" s="40"/>
      <c r="B143" s="41"/>
      <c r="C143" s="228" t="s">
        <v>453</v>
      </c>
      <c r="D143" s="228" t="s">
        <v>164</v>
      </c>
      <c r="E143" s="229" t="s">
        <v>2520</v>
      </c>
      <c r="F143" s="230" t="s">
        <v>2521</v>
      </c>
      <c r="G143" s="231" t="s">
        <v>1424</v>
      </c>
      <c r="H143" s="232">
        <v>1</v>
      </c>
      <c r="I143" s="233"/>
      <c r="J143" s="234">
        <f>ROUND(I143*H143,2)</f>
        <v>0</v>
      </c>
      <c r="K143" s="230" t="s">
        <v>19</v>
      </c>
      <c r="L143" s="46"/>
      <c r="M143" s="235" t="s">
        <v>19</v>
      </c>
      <c r="N143" s="236" t="s">
        <v>47</v>
      </c>
      <c r="O143" s="86"/>
      <c r="P143" s="237">
        <f>O143*H143</f>
        <v>0</v>
      </c>
      <c r="Q143" s="237">
        <v>0</v>
      </c>
      <c r="R143" s="237">
        <f>Q143*H143</f>
        <v>0</v>
      </c>
      <c r="S143" s="237">
        <v>0</v>
      </c>
      <c r="T143" s="238">
        <f>S143*H143</f>
        <v>0</v>
      </c>
      <c r="U143" s="40"/>
      <c r="V143" s="40"/>
      <c r="W143" s="40"/>
      <c r="X143" s="40"/>
      <c r="Y143" s="40"/>
      <c r="Z143" s="40"/>
      <c r="AA143" s="40"/>
      <c r="AB143" s="40"/>
      <c r="AC143" s="40"/>
      <c r="AD143" s="40"/>
      <c r="AE143" s="40"/>
      <c r="AR143" s="239" t="s">
        <v>519</v>
      </c>
      <c r="AT143" s="239" t="s">
        <v>164</v>
      </c>
      <c r="AU143" s="239" t="s">
        <v>176</v>
      </c>
      <c r="AY143" s="19" t="s">
        <v>162</v>
      </c>
      <c r="BE143" s="240">
        <f>IF(N143="základní",J143,0)</f>
        <v>0</v>
      </c>
      <c r="BF143" s="240">
        <f>IF(N143="snížená",J143,0)</f>
        <v>0</v>
      </c>
      <c r="BG143" s="240">
        <f>IF(N143="zákl. přenesená",J143,0)</f>
        <v>0</v>
      </c>
      <c r="BH143" s="240">
        <f>IF(N143="sníž. přenesená",J143,0)</f>
        <v>0</v>
      </c>
      <c r="BI143" s="240">
        <f>IF(N143="nulová",J143,0)</f>
        <v>0</v>
      </c>
      <c r="BJ143" s="19" t="s">
        <v>84</v>
      </c>
      <c r="BK143" s="240">
        <f>ROUND(I143*H143,2)</f>
        <v>0</v>
      </c>
      <c r="BL143" s="19" t="s">
        <v>519</v>
      </c>
      <c r="BM143" s="239" t="s">
        <v>2522</v>
      </c>
    </row>
    <row r="144" s="2" customFormat="1" ht="16.5" customHeight="1">
      <c r="A144" s="40"/>
      <c r="B144" s="41"/>
      <c r="C144" s="228" t="s">
        <v>457</v>
      </c>
      <c r="D144" s="228" t="s">
        <v>164</v>
      </c>
      <c r="E144" s="229" t="s">
        <v>2523</v>
      </c>
      <c r="F144" s="230" t="s">
        <v>2524</v>
      </c>
      <c r="G144" s="231" t="s">
        <v>1424</v>
      </c>
      <c r="H144" s="232">
        <v>3</v>
      </c>
      <c r="I144" s="233"/>
      <c r="J144" s="234">
        <f>ROUND(I144*H144,2)</f>
        <v>0</v>
      </c>
      <c r="K144" s="230" t="s">
        <v>19</v>
      </c>
      <c r="L144" s="46"/>
      <c r="M144" s="235" t="s">
        <v>19</v>
      </c>
      <c r="N144" s="236" t="s">
        <v>47</v>
      </c>
      <c r="O144" s="86"/>
      <c r="P144" s="237">
        <f>O144*H144</f>
        <v>0</v>
      </c>
      <c r="Q144" s="237">
        <v>0</v>
      </c>
      <c r="R144" s="237">
        <f>Q144*H144</f>
        <v>0</v>
      </c>
      <c r="S144" s="237">
        <v>0</v>
      </c>
      <c r="T144" s="238">
        <f>S144*H144</f>
        <v>0</v>
      </c>
      <c r="U144" s="40"/>
      <c r="V144" s="40"/>
      <c r="W144" s="40"/>
      <c r="X144" s="40"/>
      <c r="Y144" s="40"/>
      <c r="Z144" s="40"/>
      <c r="AA144" s="40"/>
      <c r="AB144" s="40"/>
      <c r="AC144" s="40"/>
      <c r="AD144" s="40"/>
      <c r="AE144" s="40"/>
      <c r="AR144" s="239" t="s">
        <v>519</v>
      </c>
      <c r="AT144" s="239" t="s">
        <v>164</v>
      </c>
      <c r="AU144" s="239" t="s">
        <v>176</v>
      </c>
      <c r="AY144" s="19" t="s">
        <v>162</v>
      </c>
      <c r="BE144" s="240">
        <f>IF(N144="základní",J144,0)</f>
        <v>0</v>
      </c>
      <c r="BF144" s="240">
        <f>IF(N144="snížená",J144,0)</f>
        <v>0</v>
      </c>
      <c r="BG144" s="240">
        <f>IF(N144="zákl. přenesená",J144,0)</f>
        <v>0</v>
      </c>
      <c r="BH144" s="240">
        <f>IF(N144="sníž. přenesená",J144,0)</f>
        <v>0</v>
      </c>
      <c r="BI144" s="240">
        <f>IF(N144="nulová",J144,0)</f>
        <v>0</v>
      </c>
      <c r="BJ144" s="19" t="s">
        <v>84</v>
      </c>
      <c r="BK144" s="240">
        <f>ROUND(I144*H144,2)</f>
        <v>0</v>
      </c>
      <c r="BL144" s="19" t="s">
        <v>519</v>
      </c>
      <c r="BM144" s="239" t="s">
        <v>2525</v>
      </c>
    </row>
    <row r="145" s="2" customFormat="1" ht="16.5" customHeight="1">
      <c r="A145" s="40"/>
      <c r="B145" s="41"/>
      <c r="C145" s="228" t="s">
        <v>461</v>
      </c>
      <c r="D145" s="228" t="s">
        <v>164</v>
      </c>
      <c r="E145" s="229" t="s">
        <v>2526</v>
      </c>
      <c r="F145" s="230" t="s">
        <v>2527</v>
      </c>
      <c r="G145" s="231" t="s">
        <v>202</v>
      </c>
      <c r="H145" s="232">
        <v>10</v>
      </c>
      <c r="I145" s="233"/>
      <c r="J145" s="234">
        <f>ROUND(I145*H145,2)</f>
        <v>0</v>
      </c>
      <c r="K145" s="230" t="s">
        <v>19</v>
      </c>
      <c r="L145" s="46"/>
      <c r="M145" s="235" t="s">
        <v>19</v>
      </c>
      <c r="N145" s="236" t="s">
        <v>47</v>
      </c>
      <c r="O145" s="86"/>
      <c r="P145" s="237">
        <f>O145*H145</f>
        <v>0</v>
      </c>
      <c r="Q145" s="237">
        <v>0</v>
      </c>
      <c r="R145" s="237">
        <f>Q145*H145</f>
        <v>0</v>
      </c>
      <c r="S145" s="237">
        <v>0</v>
      </c>
      <c r="T145" s="238">
        <f>S145*H145</f>
        <v>0</v>
      </c>
      <c r="U145" s="40"/>
      <c r="V145" s="40"/>
      <c r="W145" s="40"/>
      <c r="X145" s="40"/>
      <c r="Y145" s="40"/>
      <c r="Z145" s="40"/>
      <c r="AA145" s="40"/>
      <c r="AB145" s="40"/>
      <c r="AC145" s="40"/>
      <c r="AD145" s="40"/>
      <c r="AE145" s="40"/>
      <c r="AR145" s="239" t="s">
        <v>519</v>
      </c>
      <c r="AT145" s="239" t="s">
        <v>164</v>
      </c>
      <c r="AU145" s="239" t="s">
        <v>176</v>
      </c>
      <c r="AY145" s="19" t="s">
        <v>162</v>
      </c>
      <c r="BE145" s="240">
        <f>IF(N145="základní",J145,0)</f>
        <v>0</v>
      </c>
      <c r="BF145" s="240">
        <f>IF(N145="snížená",J145,0)</f>
        <v>0</v>
      </c>
      <c r="BG145" s="240">
        <f>IF(N145="zákl. přenesená",J145,0)</f>
        <v>0</v>
      </c>
      <c r="BH145" s="240">
        <f>IF(N145="sníž. přenesená",J145,0)</f>
        <v>0</v>
      </c>
      <c r="BI145" s="240">
        <f>IF(N145="nulová",J145,0)</f>
        <v>0</v>
      </c>
      <c r="BJ145" s="19" t="s">
        <v>84</v>
      </c>
      <c r="BK145" s="240">
        <f>ROUND(I145*H145,2)</f>
        <v>0</v>
      </c>
      <c r="BL145" s="19" t="s">
        <v>519</v>
      </c>
      <c r="BM145" s="239" t="s">
        <v>2528</v>
      </c>
    </row>
    <row r="146" s="2" customFormat="1" ht="16.5" customHeight="1">
      <c r="A146" s="40"/>
      <c r="B146" s="41"/>
      <c r="C146" s="228" t="s">
        <v>465</v>
      </c>
      <c r="D146" s="228" t="s">
        <v>164</v>
      </c>
      <c r="E146" s="229" t="s">
        <v>2529</v>
      </c>
      <c r="F146" s="230" t="s">
        <v>2530</v>
      </c>
      <c r="G146" s="231" t="s">
        <v>202</v>
      </c>
      <c r="H146" s="232">
        <v>10</v>
      </c>
      <c r="I146" s="233"/>
      <c r="J146" s="234">
        <f>ROUND(I146*H146,2)</f>
        <v>0</v>
      </c>
      <c r="K146" s="230" t="s">
        <v>19</v>
      </c>
      <c r="L146" s="46"/>
      <c r="M146" s="235" t="s">
        <v>19</v>
      </c>
      <c r="N146" s="236" t="s">
        <v>47</v>
      </c>
      <c r="O146" s="86"/>
      <c r="P146" s="237">
        <f>O146*H146</f>
        <v>0</v>
      </c>
      <c r="Q146" s="237">
        <v>0</v>
      </c>
      <c r="R146" s="237">
        <f>Q146*H146</f>
        <v>0</v>
      </c>
      <c r="S146" s="237">
        <v>0</v>
      </c>
      <c r="T146" s="238">
        <f>S146*H146</f>
        <v>0</v>
      </c>
      <c r="U146" s="40"/>
      <c r="V146" s="40"/>
      <c r="W146" s="40"/>
      <c r="X146" s="40"/>
      <c r="Y146" s="40"/>
      <c r="Z146" s="40"/>
      <c r="AA146" s="40"/>
      <c r="AB146" s="40"/>
      <c r="AC146" s="40"/>
      <c r="AD146" s="40"/>
      <c r="AE146" s="40"/>
      <c r="AR146" s="239" t="s">
        <v>519</v>
      </c>
      <c r="AT146" s="239" t="s">
        <v>164</v>
      </c>
      <c r="AU146" s="239" t="s">
        <v>176</v>
      </c>
      <c r="AY146" s="19" t="s">
        <v>162</v>
      </c>
      <c r="BE146" s="240">
        <f>IF(N146="základní",J146,0)</f>
        <v>0</v>
      </c>
      <c r="BF146" s="240">
        <f>IF(N146="snížená",J146,0)</f>
        <v>0</v>
      </c>
      <c r="BG146" s="240">
        <f>IF(N146="zákl. přenesená",J146,0)</f>
        <v>0</v>
      </c>
      <c r="BH146" s="240">
        <f>IF(N146="sníž. přenesená",J146,0)</f>
        <v>0</v>
      </c>
      <c r="BI146" s="240">
        <f>IF(N146="nulová",J146,0)</f>
        <v>0</v>
      </c>
      <c r="BJ146" s="19" t="s">
        <v>84</v>
      </c>
      <c r="BK146" s="240">
        <f>ROUND(I146*H146,2)</f>
        <v>0</v>
      </c>
      <c r="BL146" s="19" t="s">
        <v>519</v>
      </c>
      <c r="BM146" s="239" t="s">
        <v>2531</v>
      </c>
    </row>
    <row r="147" s="2" customFormat="1" ht="16.5" customHeight="1">
      <c r="A147" s="40"/>
      <c r="B147" s="41"/>
      <c r="C147" s="228" t="s">
        <v>469</v>
      </c>
      <c r="D147" s="228" t="s">
        <v>164</v>
      </c>
      <c r="E147" s="229" t="s">
        <v>2532</v>
      </c>
      <c r="F147" s="230" t="s">
        <v>2533</v>
      </c>
      <c r="G147" s="231" t="s">
        <v>202</v>
      </c>
      <c r="H147" s="232">
        <v>5</v>
      </c>
      <c r="I147" s="233"/>
      <c r="J147" s="234">
        <f>ROUND(I147*H147,2)</f>
        <v>0</v>
      </c>
      <c r="K147" s="230" t="s">
        <v>19</v>
      </c>
      <c r="L147" s="46"/>
      <c r="M147" s="235" t="s">
        <v>19</v>
      </c>
      <c r="N147" s="236" t="s">
        <v>47</v>
      </c>
      <c r="O147" s="86"/>
      <c r="P147" s="237">
        <f>O147*H147</f>
        <v>0</v>
      </c>
      <c r="Q147" s="237">
        <v>0</v>
      </c>
      <c r="R147" s="237">
        <f>Q147*H147</f>
        <v>0</v>
      </c>
      <c r="S147" s="237">
        <v>0</v>
      </c>
      <c r="T147" s="238">
        <f>S147*H147</f>
        <v>0</v>
      </c>
      <c r="U147" s="40"/>
      <c r="V147" s="40"/>
      <c r="W147" s="40"/>
      <c r="X147" s="40"/>
      <c r="Y147" s="40"/>
      <c r="Z147" s="40"/>
      <c r="AA147" s="40"/>
      <c r="AB147" s="40"/>
      <c r="AC147" s="40"/>
      <c r="AD147" s="40"/>
      <c r="AE147" s="40"/>
      <c r="AR147" s="239" t="s">
        <v>519</v>
      </c>
      <c r="AT147" s="239" t="s">
        <v>164</v>
      </c>
      <c r="AU147" s="239" t="s">
        <v>176</v>
      </c>
      <c r="AY147" s="19" t="s">
        <v>162</v>
      </c>
      <c r="BE147" s="240">
        <f>IF(N147="základní",J147,0)</f>
        <v>0</v>
      </c>
      <c r="BF147" s="240">
        <f>IF(N147="snížená",J147,0)</f>
        <v>0</v>
      </c>
      <c r="BG147" s="240">
        <f>IF(N147="zákl. přenesená",J147,0)</f>
        <v>0</v>
      </c>
      <c r="BH147" s="240">
        <f>IF(N147="sníž. přenesená",J147,0)</f>
        <v>0</v>
      </c>
      <c r="BI147" s="240">
        <f>IF(N147="nulová",J147,0)</f>
        <v>0</v>
      </c>
      <c r="BJ147" s="19" t="s">
        <v>84</v>
      </c>
      <c r="BK147" s="240">
        <f>ROUND(I147*H147,2)</f>
        <v>0</v>
      </c>
      <c r="BL147" s="19" t="s">
        <v>519</v>
      </c>
      <c r="BM147" s="239" t="s">
        <v>2534</v>
      </c>
    </row>
    <row r="148" s="2" customFormat="1" ht="16.5" customHeight="1">
      <c r="A148" s="40"/>
      <c r="B148" s="41"/>
      <c r="C148" s="228" t="s">
        <v>473</v>
      </c>
      <c r="D148" s="228" t="s">
        <v>164</v>
      </c>
      <c r="E148" s="229" t="s">
        <v>2535</v>
      </c>
      <c r="F148" s="230" t="s">
        <v>2536</v>
      </c>
      <c r="G148" s="231" t="s">
        <v>202</v>
      </c>
      <c r="H148" s="232">
        <v>10</v>
      </c>
      <c r="I148" s="233"/>
      <c r="J148" s="234">
        <f>ROUND(I148*H148,2)</f>
        <v>0</v>
      </c>
      <c r="K148" s="230" t="s">
        <v>19</v>
      </c>
      <c r="L148" s="46"/>
      <c r="M148" s="235" t="s">
        <v>19</v>
      </c>
      <c r="N148" s="236" t="s">
        <v>47</v>
      </c>
      <c r="O148" s="86"/>
      <c r="P148" s="237">
        <f>O148*H148</f>
        <v>0</v>
      </c>
      <c r="Q148" s="237">
        <v>0</v>
      </c>
      <c r="R148" s="237">
        <f>Q148*H148</f>
        <v>0</v>
      </c>
      <c r="S148" s="237">
        <v>0</v>
      </c>
      <c r="T148" s="238">
        <f>S148*H148</f>
        <v>0</v>
      </c>
      <c r="U148" s="40"/>
      <c r="V148" s="40"/>
      <c r="W148" s="40"/>
      <c r="X148" s="40"/>
      <c r="Y148" s="40"/>
      <c r="Z148" s="40"/>
      <c r="AA148" s="40"/>
      <c r="AB148" s="40"/>
      <c r="AC148" s="40"/>
      <c r="AD148" s="40"/>
      <c r="AE148" s="40"/>
      <c r="AR148" s="239" t="s">
        <v>519</v>
      </c>
      <c r="AT148" s="239" t="s">
        <v>164</v>
      </c>
      <c r="AU148" s="239" t="s">
        <v>176</v>
      </c>
      <c r="AY148" s="19" t="s">
        <v>162</v>
      </c>
      <c r="BE148" s="240">
        <f>IF(N148="základní",J148,0)</f>
        <v>0</v>
      </c>
      <c r="BF148" s="240">
        <f>IF(N148="snížená",J148,0)</f>
        <v>0</v>
      </c>
      <c r="BG148" s="240">
        <f>IF(N148="zákl. přenesená",J148,0)</f>
        <v>0</v>
      </c>
      <c r="BH148" s="240">
        <f>IF(N148="sníž. přenesená",J148,0)</f>
        <v>0</v>
      </c>
      <c r="BI148" s="240">
        <f>IF(N148="nulová",J148,0)</f>
        <v>0</v>
      </c>
      <c r="BJ148" s="19" t="s">
        <v>84</v>
      </c>
      <c r="BK148" s="240">
        <f>ROUND(I148*H148,2)</f>
        <v>0</v>
      </c>
      <c r="BL148" s="19" t="s">
        <v>519</v>
      </c>
      <c r="BM148" s="239" t="s">
        <v>2537</v>
      </c>
    </row>
    <row r="149" s="2" customFormat="1" ht="16.5" customHeight="1">
      <c r="A149" s="40"/>
      <c r="B149" s="41"/>
      <c r="C149" s="228" t="s">
        <v>478</v>
      </c>
      <c r="D149" s="228" t="s">
        <v>164</v>
      </c>
      <c r="E149" s="229" t="s">
        <v>2538</v>
      </c>
      <c r="F149" s="230" t="s">
        <v>2539</v>
      </c>
      <c r="G149" s="231" t="s">
        <v>202</v>
      </c>
      <c r="H149" s="232">
        <v>30</v>
      </c>
      <c r="I149" s="233"/>
      <c r="J149" s="234">
        <f>ROUND(I149*H149,2)</f>
        <v>0</v>
      </c>
      <c r="K149" s="230" t="s">
        <v>19</v>
      </c>
      <c r="L149" s="46"/>
      <c r="M149" s="235" t="s">
        <v>19</v>
      </c>
      <c r="N149" s="236" t="s">
        <v>47</v>
      </c>
      <c r="O149" s="86"/>
      <c r="P149" s="237">
        <f>O149*H149</f>
        <v>0</v>
      </c>
      <c r="Q149" s="237">
        <v>0</v>
      </c>
      <c r="R149" s="237">
        <f>Q149*H149</f>
        <v>0</v>
      </c>
      <c r="S149" s="237">
        <v>0</v>
      </c>
      <c r="T149" s="238">
        <f>S149*H149</f>
        <v>0</v>
      </c>
      <c r="U149" s="40"/>
      <c r="V149" s="40"/>
      <c r="W149" s="40"/>
      <c r="X149" s="40"/>
      <c r="Y149" s="40"/>
      <c r="Z149" s="40"/>
      <c r="AA149" s="40"/>
      <c r="AB149" s="40"/>
      <c r="AC149" s="40"/>
      <c r="AD149" s="40"/>
      <c r="AE149" s="40"/>
      <c r="AR149" s="239" t="s">
        <v>519</v>
      </c>
      <c r="AT149" s="239" t="s">
        <v>164</v>
      </c>
      <c r="AU149" s="239" t="s">
        <v>176</v>
      </c>
      <c r="AY149" s="19" t="s">
        <v>162</v>
      </c>
      <c r="BE149" s="240">
        <f>IF(N149="základní",J149,0)</f>
        <v>0</v>
      </c>
      <c r="BF149" s="240">
        <f>IF(N149="snížená",J149,0)</f>
        <v>0</v>
      </c>
      <c r="BG149" s="240">
        <f>IF(N149="zákl. přenesená",J149,0)</f>
        <v>0</v>
      </c>
      <c r="BH149" s="240">
        <f>IF(N149="sníž. přenesená",J149,0)</f>
        <v>0</v>
      </c>
      <c r="BI149" s="240">
        <f>IF(N149="nulová",J149,0)</f>
        <v>0</v>
      </c>
      <c r="BJ149" s="19" t="s">
        <v>84</v>
      </c>
      <c r="BK149" s="240">
        <f>ROUND(I149*H149,2)</f>
        <v>0</v>
      </c>
      <c r="BL149" s="19" t="s">
        <v>519</v>
      </c>
      <c r="BM149" s="239" t="s">
        <v>2540</v>
      </c>
    </row>
    <row r="150" s="2" customFormat="1" ht="16.5" customHeight="1">
      <c r="A150" s="40"/>
      <c r="B150" s="41"/>
      <c r="C150" s="228" t="s">
        <v>483</v>
      </c>
      <c r="D150" s="228" t="s">
        <v>164</v>
      </c>
      <c r="E150" s="229" t="s">
        <v>2541</v>
      </c>
      <c r="F150" s="230" t="s">
        <v>2542</v>
      </c>
      <c r="G150" s="231" t="s">
        <v>202</v>
      </c>
      <c r="H150" s="232">
        <v>15</v>
      </c>
      <c r="I150" s="233"/>
      <c r="J150" s="234">
        <f>ROUND(I150*H150,2)</f>
        <v>0</v>
      </c>
      <c r="K150" s="230" t="s">
        <v>19</v>
      </c>
      <c r="L150" s="46"/>
      <c r="M150" s="235" t="s">
        <v>19</v>
      </c>
      <c r="N150" s="236" t="s">
        <v>47</v>
      </c>
      <c r="O150" s="86"/>
      <c r="P150" s="237">
        <f>O150*H150</f>
        <v>0</v>
      </c>
      <c r="Q150" s="237">
        <v>0</v>
      </c>
      <c r="R150" s="237">
        <f>Q150*H150</f>
        <v>0</v>
      </c>
      <c r="S150" s="237">
        <v>0</v>
      </c>
      <c r="T150" s="238">
        <f>S150*H150</f>
        <v>0</v>
      </c>
      <c r="U150" s="40"/>
      <c r="V150" s="40"/>
      <c r="W150" s="40"/>
      <c r="X150" s="40"/>
      <c r="Y150" s="40"/>
      <c r="Z150" s="40"/>
      <c r="AA150" s="40"/>
      <c r="AB150" s="40"/>
      <c r="AC150" s="40"/>
      <c r="AD150" s="40"/>
      <c r="AE150" s="40"/>
      <c r="AR150" s="239" t="s">
        <v>519</v>
      </c>
      <c r="AT150" s="239" t="s">
        <v>164</v>
      </c>
      <c r="AU150" s="239" t="s">
        <v>176</v>
      </c>
      <c r="AY150" s="19" t="s">
        <v>162</v>
      </c>
      <c r="BE150" s="240">
        <f>IF(N150="základní",J150,0)</f>
        <v>0</v>
      </c>
      <c r="BF150" s="240">
        <f>IF(N150="snížená",J150,0)</f>
        <v>0</v>
      </c>
      <c r="BG150" s="240">
        <f>IF(N150="zákl. přenesená",J150,0)</f>
        <v>0</v>
      </c>
      <c r="BH150" s="240">
        <f>IF(N150="sníž. přenesená",J150,0)</f>
        <v>0</v>
      </c>
      <c r="BI150" s="240">
        <f>IF(N150="nulová",J150,0)</f>
        <v>0</v>
      </c>
      <c r="BJ150" s="19" t="s">
        <v>84</v>
      </c>
      <c r="BK150" s="240">
        <f>ROUND(I150*H150,2)</f>
        <v>0</v>
      </c>
      <c r="BL150" s="19" t="s">
        <v>519</v>
      </c>
      <c r="BM150" s="239" t="s">
        <v>2543</v>
      </c>
    </row>
    <row r="151" s="2" customFormat="1" ht="16.5" customHeight="1">
      <c r="A151" s="40"/>
      <c r="B151" s="41"/>
      <c r="C151" s="228" t="s">
        <v>489</v>
      </c>
      <c r="D151" s="228" t="s">
        <v>164</v>
      </c>
      <c r="E151" s="229" t="s">
        <v>2544</v>
      </c>
      <c r="F151" s="230" t="s">
        <v>2545</v>
      </c>
      <c r="G151" s="231" t="s">
        <v>202</v>
      </c>
      <c r="H151" s="232">
        <v>5</v>
      </c>
      <c r="I151" s="233"/>
      <c r="J151" s="234">
        <f>ROUND(I151*H151,2)</f>
        <v>0</v>
      </c>
      <c r="K151" s="230" t="s">
        <v>19</v>
      </c>
      <c r="L151" s="46"/>
      <c r="M151" s="235" t="s">
        <v>19</v>
      </c>
      <c r="N151" s="236" t="s">
        <v>47</v>
      </c>
      <c r="O151" s="86"/>
      <c r="P151" s="237">
        <f>O151*H151</f>
        <v>0</v>
      </c>
      <c r="Q151" s="237">
        <v>0</v>
      </c>
      <c r="R151" s="237">
        <f>Q151*H151</f>
        <v>0</v>
      </c>
      <c r="S151" s="237">
        <v>0</v>
      </c>
      <c r="T151" s="238">
        <f>S151*H151</f>
        <v>0</v>
      </c>
      <c r="U151" s="40"/>
      <c r="V151" s="40"/>
      <c r="W151" s="40"/>
      <c r="X151" s="40"/>
      <c r="Y151" s="40"/>
      <c r="Z151" s="40"/>
      <c r="AA151" s="40"/>
      <c r="AB151" s="40"/>
      <c r="AC151" s="40"/>
      <c r="AD151" s="40"/>
      <c r="AE151" s="40"/>
      <c r="AR151" s="239" t="s">
        <v>519</v>
      </c>
      <c r="AT151" s="239" t="s">
        <v>164</v>
      </c>
      <c r="AU151" s="239" t="s">
        <v>176</v>
      </c>
      <c r="AY151" s="19" t="s">
        <v>162</v>
      </c>
      <c r="BE151" s="240">
        <f>IF(N151="základní",J151,0)</f>
        <v>0</v>
      </c>
      <c r="BF151" s="240">
        <f>IF(N151="snížená",J151,0)</f>
        <v>0</v>
      </c>
      <c r="BG151" s="240">
        <f>IF(N151="zákl. přenesená",J151,0)</f>
        <v>0</v>
      </c>
      <c r="BH151" s="240">
        <f>IF(N151="sníž. přenesená",J151,0)</f>
        <v>0</v>
      </c>
      <c r="BI151" s="240">
        <f>IF(N151="nulová",J151,0)</f>
        <v>0</v>
      </c>
      <c r="BJ151" s="19" t="s">
        <v>84</v>
      </c>
      <c r="BK151" s="240">
        <f>ROUND(I151*H151,2)</f>
        <v>0</v>
      </c>
      <c r="BL151" s="19" t="s">
        <v>519</v>
      </c>
      <c r="BM151" s="239" t="s">
        <v>2546</v>
      </c>
    </row>
    <row r="152" s="2" customFormat="1" ht="16.5" customHeight="1">
      <c r="A152" s="40"/>
      <c r="B152" s="41"/>
      <c r="C152" s="228" t="s">
        <v>494</v>
      </c>
      <c r="D152" s="228" t="s">
        <v>164</v>
      </c>
      <c r="E152" s="229" t="s">
        <v>2547</v>
      </c>
      <c r="F152" s="230" t="s">
        <v>2548</v>
      </c>
      <c r="G152" s="231" t="s">
        <v>202</v>
      </c>
      <c r="H152" s="232">
        <v>20</v>
      </c>
      <c r="I152" s="233"/>
      <c r="J152" s="234">
        <f>ROUND(I152*H152,2)</f>
        <v>0</v>
      </c>
      <c r="K152" s="230" t="s">
        <v>19</v>
      </c>
      <c r="L152" s="46"/>
      <c r="M152" s="235" t="s">
        <v>19</v>
      </c>
      <c r="N152" s="236" t="s">
        <v>47</v>
      </c>
      <c r="O152" s="86"/>
      <c r="P152" s="237">
        <f>O152*H152</f>
        <v>0</v>
      </c>
      <c r="Q152" s="237">
        <v>0</v>
      </c>
      <c r="R152" s="237">
        <f>Q152*H152</f>
        <v>0</v>
      </c>
      <c r="S152" s="237">
        <v>0</v>
      </c>
      <c r="T152" s="238">
        <f>S152*H152</f>
        <v>0</v>
      </c>
      <c r="U152" s="40"/>
      <c r="V152" s="40"/>
      <c r="W152" s="40"/>
      <c r="X152" s="40"/>
      <c r="Y152" s="40"/>
      <c r="Z152" s="40"/>
      <c r="AA152" s="40"/>
      <c r="AB152" s="40"/>
      <c r="AC152" s="40"/>
      <c r="AD152" s="40"/>
      <c r="AE152" s="40"/>
      <c r="AR152" s="239" t="s">
        <v>519</v>
      </c>
      <c r="AT152" s="239" t="s">
        <v>164</v>
      </c>
      <c r="AU152" s="239" t="s">
        <v>176</v>
      </c>
      <c r="AY152" s="19" t="s">
        <v>162</v>
      </c>
      <c r="BE152" s="240">
        <f>IF(N152="základní",J152,0)</f>
        <v>0</v>
      </c>
      <c r="BF152" s="240">
        <f>IF(N152="snížená",J152,0)</f>
        <v>0</v>
      </c>
      <c r="BG152" s="240">
        <f>IF(N152="zákl. přenesená",J152,0)</f>
        <v>0</v>
      </c>
      <c r="BH152" s="240">
        <f>IF(N152="sníž. přenesená",J152,0)</f>
        <v>0</v>
      </c>
      <c r="BI152" s="240">
        <f>IF(N152="nulová",J152,0)</f>
        <v>0</v>
      </c>
      <c r="BJ152" s="19" t="s">
        <v>84</v>
      </c>
      <c r="BK152" s="240">
        <f>ROUND(I152*H152,2)</f>
        <v>0</v>
      </c>
      <c r="BL152" s="19" t="s">
        <v>519</v>
      </c>
      <c r="BM152" s="239" t="s">
        <v>2549</v>
      </c>
    </row>
    <row r="153" s="2" customFormat="1" ht="16.5" customHeight="1">
      <c r="A153" s="40"/>
      <c r="B153" s="41"/>
      <c r="C153" s="228" t="s">
        <v>499</v>
      </c>
      <c r="D153" s="228" t="s">
        <v>164</v>
      </c>
      <c r="E153" s="229" t="s">
        <v>2550</v>
      </c>
      <c r="F153" s="230" t="s">
        <v>2551</v>
      </c>
      <c r="G153" s="231" t="s">
        <v>202</v>
      </c>
      <c r="H153" s="232">
        <v>20</v>
      </c>
      <c r="I153" s="233"/>
      <c r="J153" s="234">
        <f>ROUND(I153*H153,2)</f>
        <v>0</v>
      </c>
      <c r="K153" s="230" t="s">
        <v>19</v>
      </c>
      <c r="L153" s="46"/>
      <c r="M153" s="235" t="s">
        <v>19</v>
      </c>
      <c r="N153" s="236" t="s">
        <v>47</v>
      </c>
      <c r="O153" s="86"/>
      <c r="P153" s="237">
        <f>O153*H153</f>
        <v>0</v>
      </c>
      <c r="Q153" s="237">
        <v>0</v>
      </c>
      <c r="R153" s="237">
        <f>Q153*H153</f>
        <v>0</v>
      </c>
      <c r="S153" s="237">
        <v>0</v>
      </c>
      <c r="T153" s="238">
        <f>S153*H153</f>
        <v>0</v>
      </c>
      <c r="U153" s="40"/>
      <c r="V153" s="40"/>
      <c r="W153" s="40"/>
      <c r="X153" s="40"/>
      <c r="Y153" s="40"/>
      <c r="Z153" s="40"/>
      <c r="AA153" s="40"/>
      <c r="AB153" s="40"/>
      <c r="AC153" s="40"/>
      <c r="AD153" s="40"/>
      <c r="AE153" s="40"/>
      <c r="AR153" s="239" t="s">
        <v>519</v>
      </c>
      <c r="AT153" s="239" t="s">
        <v>164</v>
      </c>
      <c r="AU153" s="239" t="s">
        <v>176</v>
      </c>
      <c r="AY153" s="19" t="s">
        <v>162</v>
      </c>
      <c r="BE153" s="240">
        <f>IF(N153="základní",J153,0)</f>
        <v>0</v>
      </c>
      <c r="BF153" s="240">
        <f>IF(N153="snížená",J153,0)</f>
        <v>0</v>
      </c>
      <c r="BG153" s="240">
        <f>IF(N153="zákl. přenesená",J153,0)</f>
        <v>0</v>
      </c>
      <c r="BH153" s="240">
        <f>IF(N153="sníž. přenesená",J153,0)</f>
        <v>0</v>
      </c>
      <c r="BI153" s="240">
        <f>IF(N153="nulová",J153,0)</f>
        <v>0</v>
      </c>
      <c r="BJ153" s="19" t="s">
        <v>84</v>
      </c>
      <c r="BK153" s="240">
        <f>ROUND(I153*H153,2)</f>
        <v>0</v>
      </c>
      <c r="BL153" s="19" t="s">
        <v>519</v>
      </c>
      <c r="BM153" s="239" t="s">
        <v>2552</v>
      </c>
    </row>
    <row r="154" s="2" customFormat="1" ht="16.5" customHeight="1">
      <c r="A154" s="40"/>
      <c r="B154" s="41"/>
      <c r="C154" s="228" t="s">
        <v>503</v>
      </c>
      <c r="D154" s="228" t="s">
        <v>164</v>
      </c>
      <c r="E154" s="229" t="s">
        <v>2553</v>
      </c>
      <c r="F154" s="230" t="s">
        <v>2554</v>
      </c>
      <c r="G154" s="231" t="s">
        <v>202</v>
      </c>
      <c r="H154" s="232">
        <v>20</v>
      </c>
      <c r="I154" s="233"/>
      <c r="J154" s="234">
        <f>ROUND(I154*H154,2)</f>
        <v>0</v>
      </c>
      <c r="K154" s="230" t="s">
        <v>19</v>
      </c>
      <c r="L154" s="46"/>
      <c r="M154" s="235" t="s">
        <v>19</v>
      </c>
      <c r="N154" s="236" t="s">
        <v>47</v>
      </c>
      <c r="O154" s="86"/>
      <c r="P154" s="237">
        <f>O154*H154</f>
        <v>0</v>
      </c>
      <c r="Q154" s="237">
        <v>0</v>
      </c>
      <c r="R154" s="237">
        <f>Q154*H154</f>
        <v>0</v>
      </c>
      <c r="S154" s="237">
        <v>0</v>
      </c>
      <c r="T154" s="238">
        <f>S154*H154</f>
        <v>0</v>
      </c>
      <c r="U154" s="40"/>
      <c r="V154" s="40"/>
      <c r="W154" s="40"/>
      <c r="X154" s="40"/>
      <c r="Y154" s="40"/>
      <c r="Z154" s="40"/>
      <c r="AA154" s="40"/>
      <c r="AB154" s="40"/>
      <c r="AC154" s="40"/>
      <c r="AD154" s="40"/>
      <c r="AE154" s="40"/>
      <c r="AR154" s="239" t="s">
        <v>519</v>
      </c>
      <c r="AT154" s="239" t="s">
        <v>164</v>
      </c>
      <c r="AU154" s="239" t="s">
        <v>176</v>
      </c>
      <c r="AY154" s="19" t="s">
        <v>162</v>
      </c>
      <c r="BE154" s="240">
        <f>IF(N154="základní",J154,0)</f>
        <v>0</v>
      </c>
      <c r="BF154" s="240">
        <f>IF(N154="snížená",J154,0)</f>
        <v>0</v>
      </c>
      <c r="BG154" s="240">
        <f>IF(N154="zákl. přenesená",J154,0)</f>
        <v>0</v>
      </c>
      <c r="BH154" s="240">
        <f>IF(N154="sníž. přenesená",J154,0)</f>
        <v>0</v>
      </c>
      <c r="BI154" s="240">
        <f>IF(N154="nulová",J154,0)</f>
        <v>0</v>
      </c>
      <c r="BJ154" s="19" t="s">
        <v>84</v>
      </c>
      <c r="BK154" s="240">
        <f>ROUND(I154*H154,2)</f>
        <v>0</v>
      </c>
      <c r="BL154" s="19" t="s">
        <v>519</v>
      </c>
      <c r="BM154" s="239" t="s">
        <v>2555</v>
      </c>
    </row>
    <row r="155" s="2" customFormat="1" ht="16.5" customHeight="1">
      <c r="A155" s="40"/>
      <c r="B155" s="41"/>
      <c r="C155" s="228" t="s">
        <v>507</v>
      </c>
      <c r="D155" s="228" t="s">
        <v>164</v>
      </c>
      <c r="E155" s="229" t="s">
        <v>2556</v>
      </c>
      <c r="F155" s="230" t="s">
        <v>2557</v>
      </c>
      <c r="G155" s="231" t="s">
        <v>202</v>
      </c>
      <c r="H155" s="232">
        <v>10</v>
      </c>
      <c r="I155" s="233"/>
      <c r="J155" s="234">
        <f>ROUND(I155*H155,2)</f>
        <v>0</v>
      </c>
      <c r="K155" s="230" t="s">
        <v>19</v>
      </c>
      <c r="L155" s="46"/>
      <c r="M155" s="235" t="s">
        <v>19</v>
      </c>
      <c r="N155" s="236" t="s">
        <v>47</v>
      </c>
      <c r="O155" s="86"/>
      <c r="P155" s="237">
        <f>O155*H155</f>
        <v>0</v>
      </c>
      <c r="Q155" s="237">
        <v>0</v>
      </c>
      <c r="R155" s="237">
        <f>Q155*H155</f>
        <v>0</v>
      </c>
      <c r="S155" s="237">
        <v>0</v>
      </c>
      <c r="T155" s="238">
        <f>S155*H155</f>
        <v>0</v>
      </c>
      <c r="U155" s="40"/>
      <c r="V155" s="40"/>
      <c r="W155" s="40"/>
      <c r="X155" s="40"/>
      <c r="Y155" s="40"/>
      <c r="Z155" s="40"/>
      <c r="AA155" s="40"/>
      <c r="AB155" s="40"/>
      <c r="AC155" s="40"/>
      <c r="AD155" s="40"/>
      <c r="AE155" s="40"/>
      <c r="AR155" s="239" t="s">
        <v>519</v>
      </c>
      <c r="AT155" s="239" t="s">
        <v>164</v>
      </c>
      <c r="AU155" s="239" t="s">
        <v>176</v>
      </c>
      <c r="AY155" s="19" t="s">
        <v>162</v>
      </c>
      <c r="BE155" s="240">
        <f>IF(N155="základní",J155,0)</f>
        <v>0</v>
      </c>
      <c r="BF155" s="240">
        <f>IF(N155="snížená",J155,0)</f>
        <v>0</v>
      </c>
      <c r="BG155" s="240">
        <f>IF(N155="zákl. přenesená",J155,0)</f>
        <v>0</v>
      </c>
      <c r="BH155" s="240">
        <f>IF(N155="sníž. přenesená",J155,0)</f>
        <v>0</v>
      </c>
      <c r="BI155" s="240">
        <f>IF(N155="nulová",J155,0)</f>
        <v>0</v>
      </c>
      <c r="BJ155" s="19" t="s">
        <v>84</v>
      </c>
      <c r="BK155" s="240">
        <f>ROUND(I155*H155,2)</f>
        <v>0</v>
      </c>
      <c r="BL155" s="19" t="s">
        <v>519</v>
      </c>
      <c r="BM155" s="239" t="s">
        <v>2558</v>
      </c>
    </row>
    <row r="156" s="2" customFormat="1" ht="16.5" customHeight="1">
      <c r="A156" s="40"/>
      <c r="B156" s="41"/>
      <c r="C156" s="228" t="s">
        <v>511</v>
      </c>
      <c r="D156" s="228" t="s">
        <v>164</v>
      </c>
      <c r="E156" s="229" t="s">
        <v>2559</v>
      </c>
      <c r="F156" s="230" t="s">
        <v>2560</v>
      </c>
      <c r="G156" s="231" t="s">
        <v>1424</v>
      </c>
      <c r="H156" s="232">
        <v>1</v>
      </c>
      <c r="I156" s="233"/>
      <c r="J156" s="234">
        <f>ROUND(I156*H156,2)</f>
        <v>0</v>
      </c>
      <c r="K156" s="230" t="s">
        <v>19</v>
      </c>
      <c r="L156" s="46"/>
      <c r="M156" s="235" t="s">
        <v>19</v>
      </c>
      <c r="N156" s="236" t="s">
        <v>47</v>
      </c>
      <c r="O156" s="86"/>
      <c r="P156" s="237">
        <f>O156*H156</f>
        <v>0</v>
      </c>
      <c r="Q156" s="237">
        <v>0</v>
      </c>
      <c r="R156" s="237">
        <f>Q156*H156</f>
        <v>0</v>
      </c>
      <c r="S156" s="237">
        <v>0</v>
      </c>
      <c r="T156" s="238">
        <f>S156*H156</f>
        <v>0</v>
      </c>
      <c r="U156" s="40"/>
      <c r="V156" s="40"/>
      <c r="W156" s="40"/>
      <c r="X156" s="40"/>
      <c r="Y156" s="40"/>
      <c r="Z156" s="40"/>
      <c r="AA156" s="40"/>
      <c r="AB156" s="40"/>
      <c r="AC156" s="40"/>
      <c r="AD156" s="40"/>
      <c r="AE156" s="40"/>
      <c r="AR156" s="239" t="s">
        <v>519</v>
      </c>
      <c r="AT156" s="239" t="s">
        <v>164</v>
      </c>
      <c r="AU156" s="239" t="s">
        <v>176</v>
      </c>
      <c r="AY156" s="19" t="s">
        <v>162</v>
      </c>
      <c r="BE156" s="240">
        <f>IF(N156="základní",J156,0)</f>
        <v>0</v>
      </c>
      <c r="BF156" s="240">
        <f>IF(N156="snížená",J156,0)</f>
        <v>0</v>
      </c>
      <c r="BG156" s="240">
        <f>IF(N156="zákl. přenesená",J156,0)</f>
        <v>0</v>
      </c>
      <c r="BH156" s="240">
        <f>IF(N156="sníž. přenesená",J156,0)</f>
        <v>0</v>
      </c>
      <c r="BI156" s="240">
        <f>IF(N156="nulová",J156,0)</f>
        <v>0</v>
      </c>
      <c r="BJ156" s="19" t="s">
        <v>84</v>
      </c>
      <c r="BK156" s="240">
        <f>ROUND(I156*H156,2)</f>
        <v>0</v>
      </c>
      <c r="BL156" s="19" t="s">
        <v>519</v>
      </c>
      <c r="BM156" s="239" t="s">
        <v>2561</v>
      </c>
    </row>
    <row r="157" s="2" customFormat="1" ht="16.5" customHeight="1">
      <c r="A157" s="40"/>
      <c r="B157" s="41"/>
      <c r="C157" s="228" t="s">
        <v>515</v>
      </c>
      <c r="D157" s="228" t="s">
        <v>164</v>
      </c>
      <c r="E157" s="229" t="s">
        <v>2562</v>
      </c>
      <c r="F157" s="230" t="s">
        <v>2563</v>
      </c>
      <c r="G157" s="231" t="s">
        <v>1424</v>
      </c>
      <c r="H157" s="232">
        <v>1</v>
      </c>
      <c r="I157" s="233"/>
      <c r="J157" s="234">
        <f>ROUND(I157*H157,2)</f>
        <v>0</v>
      </c>
      <c r="K157" s="230" t="s">
        <v>19</v>
      </c>
      <c r="L157" s="46"/>
      <c r="M157" s="235" t="s">
        <v>19</v>
      </c>
      <c r="N157" s="236" t="s">
        <v>47</v>
      </c>
      <c r="O157" s="86"/>
      <c r="P157" s="237">
        <f>O157*H157</f>
        <v>0</v>
      </c>
      <c r="Q157" s="237">
        <v>0</v>
      </c>
      <c r="R157" s="237">
        <f>Q157*H157</f>
        <v>0</v>
      </c>
      <c r="S157" s="237">
        <v>0</v>
      </c>
      <c r="T157" s="238">
        <f>S157*H157</f>
        <v>0</v>
      </c>
      <c r="U157" s="40"/>
      <c r="V157" s="40"/>
      <c r="W157" s="40"/>
      <c r="X157" s="40"/>
      <c r="Y157" s="40"/>
      <c r="Z157" s="40"/>
      <c r="AA157" s="40"/>
      <c r="AB157" s="40"/>
      <c r="AC157" s="40"/>
      <c r="AD157" s="40"/>
      <c r="AE157" s="40"/>
      <c r="AR157" s="239" t="s">
        <v>519</v>
      </c>
      <c r="AT157" s="239" t="s">
        <v>164</v>
      </c>
      <c r="AU157" s="239" t="s">
        <v>176</v>
      </c>
      <c r="AY157" s="19" t="s">
        <v>162</v>
      </c>
      <c r="BE157" s="240">
        <f>IF(N157="základní",J157,0)</f>
        <v>0</v>
      </c>
      <c r="BF157" s="240">
        <f>IF(N157="snížená",J157,0)</f>
        <v>0</v>
      </c>
      <c r="BG157" s="240">
        <f>IF(N157="zákl. přenesená",J157,0)</f>
        <v>0</v>
      </c>
      <c r="BH157" s="240">
        <f>IF(N157="sníž. přenesená",J157,0)</f>
        <v>0</v>
      </c>
      <c r="BI157" s="240">
        <f>IF(N157="nulová",J157,0)</f>
        <v>0</v>
      </c>
      <c r="BJ157" s="19" t="s">
        <v>84</v>
      </c>
      <c r="BK157" s="240">
        <f>ROUND(I157*H157,2)</f>
        <v>0</v>
      </c>
      <c r="BL157" s="19" t="s">
        <v>519</v>
      </c>
      <c r="BM157" s="239" t="s">
        <v>2564</v>
      </c>
    </row>
    <row r="158" s="2" customFormat="1" ht="16.5" customHeight="1">
      <c r="A158" s="40"/>
      <c r="B158" s="41"/>
      <c r="C158" s="228" t="s">
        <v>519</v>
      </c>
      <c r="D158" s="228" t="s">
        <v>164</v>
      </c>
      <c r="E158" s="229" t="s">
        <v>2565</v>
      </c>
      <c r="F158" s="230" t="s">
        <v>2566</v>
      </c>
      <c r="G158" s="231" t="s">
        <v>1424</v>
      </c>
      <c r="H158" s="232">
        <v>70</v>
      </c>
      <c r="I158" s="233"/>
      <c r="J158" s="234">
        <f>ROUND(I158*H158,2)</f>
        <v>0</v>
      </c>
      <c r="K158" s="230" t="s">
        <v>19</v>
      </c>
      <c r="L158" s="46"/>
      <c r="M158" s="235" t="s">
        <v>19</v>
      </c>
      <c r="N158" s="236" t="s">
        <v>47</v>
      </c>
      <c r="O158" s="86"/>
      <c r="P158" s="237">
        <f>O158*H158</f>
        <v>0</v>
      </c>
      <c r="Q158" s="237">
        <v>0</v>
      </c>
      <c r="R158" s="237">
        <f>Q158*H158</f>
        <v>0</v>
      </c>
      <c r="S158" s="237">
        <v>0</v>
      </c>
      <c r="T158" s="238">
        <f>S158*H158</f>
        <v>0</v>
      </c>
      <c r="U158" s="40"/>
      <c r="V158" s="40"/>
      <c r="W158" s="40"/>
      <c r="X158" s="40"/>
      <c r="Y158" s="40"/>
      <c r="Z158" s="40"/>
      <c r="AA158" s="40"/>
      <c r="AB158" s="40"/>
      <c r="AC158" s="40"/>
      <c r="AD158" s="40"/>
      <c r="AE158" s="40"/>
      <c r="AR158" s="239" t="s">
        <v>519</v>
      </c>
      <c r="AT158" s="239" t="s">
        <v>164</v>
      </c>
      <c r="AU158" s="239" t="s">
        <v>176</v>
      </c>
      <c r="AY158" s="19" t="s">
        <v>162</v>
      </c>
      <c r="BE158" s="240">
        <f>IF(N158="základní",J158,0)</f>
        <v>0</v>
      </c>
      <c r="BF158" s="240">
        <f>IF(N158="snížená",J158,0)</f>
        <v>0</v>
      </c>
      <c r="BG158" s="240">
        <f>IF(N158="zákl. přenesená",J158,0)</f>
        <v>0</v>
      </c>
      <c r="BH158" s="240">
        <f>IF(N158="sníž. přenesená",J158,0)</f>
        <v>0</v>
      </c>
      <c r="BI158" s="240">
        <f>IF(N158="nulová",J158,0)</f>
        <v>0</v>
      </c>
      <c r="BJ158" s="19" t="s">
        <v>84</v>
      </c>
      <c r="BK158" s="240">
        <f>ROUND(I158*H158,2)</f>
        <v>0</v>
      </c>
      <c r="BL158" s="19" t="s">
        <v>519</v>
      </c>
      <c r="BM158" s="239" t="s">
        <v>2567</v>
      </c>
    </row>
    <row r="159" s="2" customFormat="1" ht="16.5" customHeight="1">
      <c r="A159" s="40"/>
      <c r="B159" s="41"/>
      <c r="C159" s="228" t="s">
        <v>523</v>
      </c>
      <c r="D159" s="228" t="s">
        <v>164</v>
      </c>
      <c r="E159" s="229" t="s">
        <v>2568</v>
      </c>
      <c r="F159" s="230" t="s">
        <v>2569</v>
      </c>
      <c r="G159" s="231" t="s">
        <v>1424</v>
      </c>
      <c r="H159" s="232">
        <v>30</v>
      </c>
      <c r="I159" s="233"/>
      <c r="J159" s="234">
        <f>ROUND(I159*H159,2)</f>
        <v>0</v>
      </c>
      <c r="K159" s="230" t="s">
        <v>19</v>
      </c>
      <c r="L159" s="46"/>
      <c r="M159" s="235" t="s">
        <v>19</v>
      </c>
      <c r="N159" s="236" t="s">
        <v>47</v>
      </c>
      <c r="O159" s="86"/>
      <c r="P159" s="237">
        <f>O159*H159</f>
        <v>0</v>
      </c>
      <c r="Q159" s="237">
        <v>0</v>
      </c>
      <c r="R159" s="237">
        <f>Q159*H159</f>
        <v>0</v>
      </c>
      <c r="S159" s="237">
        <v>0</v>
      </c>
      <c r="T159" s="238">
        <f>S159*H159</f>
        <v>0</v>
      </c>
      <c r="U159" s="40"/>
      <c r="V159" s="40"/>
      <c r="W159" s="40"/>
      <c r="X159" s="40"/>
      <c r="Y159" s="40"/>
      <c r="Z159" s="40"/>
      <c r="AA159" s="40"/>
      <c r="AB159" s="40"/>
      <c r="AC159" s="40"/>
      <c r="AD159" s="40"/>
      <c r="AE159" s="40"/>
      <c r="AR159" s="239" t="s">
        <v>519</v>
      </c>
      <c r="AT159" s="239" t="s">
        <v>164</v>
      </c>
      <c r="AU159" s="239" t="s">
        <v>176</v>
      </c>
      <c r="AY159" s="19" t="s">
        <v>162</v>
      </c>
      <c r="BE159" s="240">
        <f>IF(N159="základní",J159,0)</f>
        <v>0</v>
      </c>
      <c r="BF159" s="240">
        <f>IF(N159="snížená",J159,0)</f>
        <v>0</v>
      </c>
      <c r="BG159" s="240">
        <f>IF(N159="zákl. přenesená",J159,0)</f>
        <v>0</v>
      </c>
      <c r="BH159" s="240">
        <f>IF(N159="sníž. přenesená",J159,0)</f>
        <v>0</v>
      </c>
      <c r="BI159" s="240">
        <f>IF(N159="nulová",J159,0)</f>
        <v>0</v>
      </c>
      <c r="BJ159" s="19" t="s">
        <v>84</v>
      </c>
      <c r="BK159" s="240">
        <f>ROUND(I159*H159,2)</f>
        <v>0</v>
      </c>
      <c r="BL159" s="19" t="s">
        <v>519</v>
      </c>
      <c r="BM159" s="239" t="s">
        <v>2570</v>
      </c>
    </row>
    <row r="160" s="2" customFormat="1" ht="16.5" customHeight="1">
      <c r="A160" s="40"/>
      <c r="B160" s="41"/>
      <c r="C160" s="228" t="s">
        <v>527</v>
      </c>
      <c r="D160" s="228" t="s">
        <v>164</v>
      </c>
      <c r="E160" s="229" t="s">
        <v>2571</v>
      </c>
      <c r="F160" s="230" t="s">
        <v>2572</v>
      </c>
      <c r="G160" s="231" t="s">
        <v>378</v>
      </c>
      <c r="H160" s="232">
        <v>2</v>
      </c>
      <c r="I160" s="233"/>
      <c r="J160" s="234">
        <f>ROUND(I160*H160,2)</f>
        <v>0</v>
      </c>
      <c r="K160" s="230" t="s">
        <v>19</v>
      </c>
      <c r="L160" s="46"/>
      <c r="M160" s="235" t="s">
        <v>19</v>
      </c>
      <c r="N160" s="236" t="s">
        <v>47</v>
      </c>
      <c r="O160" s="86"/>
      <c r="P160" s="237">
        <f>O160*H160</f>
        <v>0</v>
      </c>
      <c r="Q160" s="237">
        <v>0</v>
      </c>
      <c r="R160" s="237">
        <f>Q160*H160</f>
        <v>0</v>
      </c>
      <c r="S160" s="237">
        <v>0</v>
      </c>
      <c r="T160" s="238">
        <f>S160*H160</f>
        <v>0</v>
      </c>
      <c r="U160" s="40"/>
      <c r="V160" s="40"/>
      <c r="W160" s="40"/>
      <c r="X160" s="40"/>
      <c r="Y160" s="40"/>
      <c r="Z160" s="40"/>
      <c r="AA160" s="40"/>
      <c r="AB160" s="40"/>
      <c r="AC160" s="40"/>
      <c r="AD160" s="40"/>
      <c r="AE160" s="40"/>
      <c r="AR160" s="239" t="s">
        <v>519</v>
      </c>
      <c r="AT160" s="239" t="s">
        <v>164</v>
      </c>
      <c r="AU160" s="239" t="s">
        <v>176</v>
      </c>
      <c r="AY160" s="19" t="s">
        <v>162</v>
      </c>
      <c r="BE160" s="240">
        <f>IF(N160="základní",J160,0)</f>
        <v>0</v>
      </c>
      <c r="BF160" s="240">
        <f>IF(N160="snížená",J160,0)</f>
        <v>0</v>
      </c>
      <c r="BG160" s="240">
        <f>IF(N160="zákl. přenesená",J160,0)</f>
        <v>0</v>
      </c>
      <c r="BH160" s="240">
        <f>IF(N160="sníž. přenesená",J160,0)</f>
        <v>0</v>
      </c>
      <c r="BI160" s="240">
        <f>IF(N160="nulová",J160,0)</f>
        <v>0</v>
      </c>
      <c r="BJ160" s="19" t="s">
        <v>84</v>
      </c>
      <c r="BK160" s="240">
        <f>ROUND(I160*H160,2)</f>
        <v>0</v>
      </c>
      <c r="BL160" s="19" t="s">
        <v>519</v>
      </c>
      <c r="BM160" s="239" t="s">
        <v>2573</v>
      </c>
    </row>
    <row r="161" s="2" customFormat="1" ht="16.5" customHeight="1">
      <c r="A161" s="40"/>
      <c r="B161" s="41"/>
      <c r="C161" s="228" t="s">
        <v>531</v>
      </c>
      <c r="D161" s="228" t="s">
        <v>164</v>
      </c>
      <c r="E161" s="229" t="s">
        <v>2574</v>
      </c>
      <c r="F161" s="230" t="s">
        <v>2575</v>
      </c>
      <c r="G161" s="231" t="s">
        <v>378</v>
      </c>
      <c r="H161" s="232">
        <v>3</v>
      </c>
      <c r="I161" s="233"/>
      <c r="J161" s="234">
        <f>ROUND(I161*H161,2)</f>
        <v>0</v>
      </c>
      <c r="K161" s="230" t="s">
        <v>19</v>
      </c>
      <c r="L161" s="46"/>
      <c r="M161" s="235" t="s">
        <v>19</v>
      </c>
      <c r="N161" s="236" t="s">
        <v>47</v>
      </c>
      <c r="O161" s="86"/>
      <c r="P161" s="237">
        <f>O161*H161</f>
        <v>0</v>
      </c>
      <c r="Q161" s="237">
        <v>0</v>
      </c>
      <c r="R161" s="237">
        <f>Q161*H161</f>
        <v>0</v>
      </c>
      <c r="S161" s="237">
        <v>0</v>
      </c>
      <c r="T161" s="238">
        <f>S161*H161</f>
        <v>0</v>
      </c>
      <c r="U161" s="40"/>
      <c r="V161" s="40"/>
      <c r="W161" s="40"/>
      <c r="X161" s="40"/>
      <c r="Y161" s="40"/>
      <c r="Z161" s="40"/>
      <c r="AA161" s="40"/>
      <c r="AB161" s="40"/>
      <c r="AC161" s="40"/>
      <c r="AD161" s="40"/>
      <c r="AE161" s="40"/>
      <c r="AR161" s="239" t="s">
        <v>519</v>
      </c>
      <c r="AT161" s="239" t="s">
        <v>164</v>
      </c>
      <c r="AU161" s="239" t="s">
        <v>176</v>
      </c>
      <c r="AY161" s="19" t="s">
        <v>162</v>
      </c>
      <c r="BE161" s="240">
        <f>IF(N161="základní",J161,0)</f>
        <v>0</v>
      </c>
      <c r="BF161" s="240">
        <f>IF(N161="snížená",J161,0)</f>
        <v>0</v>
      </c>
      <c r="BG161" s="240">
        <f>IF(N161="zákl. přenesená",J161,0)</f>
        <v>0</v>
      </c>
      <c r="BH161" s="240">
        <f>IF(N161="sníž. přenesená",J161,0)</f>
        <v>0</v>
      </c>
      <c r="BI161" s="240">
        <f>IF(N161="nulová",J161,0)</f>
        <v>0</v>
      </c>
      <c r="BJ161" s="19" t="s">
        <v>84</v>
      </c>
      <c r="BK161" s="240">
        <f>ROUND(I161*H161,2)</f>
        <v>0</v>
      </c>
      <c r="BL161" s="19" t="s">
        <v>519</v>
      </c>
      <c r="BM161" s="239" t="s">
        <v>2576</v>
      </c>
    </row>
    <row r="162" s="2" customFormat="1" ht="16.5" customHeight="1">
      <c r="A162" s="40"/>
      <c r="B162" s="41"/>
      <c r="C162" s="228" t="s">
        <v>535</v>
      </c>
      <c r="D162" s="228" t="s">
        <v>164</v>
      </c>
      <c r="E162" s="229" t="s">
        <v>2577</v>
      </c>
      <c r="F162" s="230" t="s">
        <v>2578</v>
      </c>
      <c r="G162" s="231" t="s">
        <v>189</v>
      </c>
      <c r="H162" s="232">
        <v>15</v>
      </c>
      <c r="I162" s="233"/>
      <c r="J162" s="234">
        <f>ROUND(I162*H162,2)</f>
        <v>0</v>
      </c>
      <c r="K162" s="230" t="s">
        <v>19</v>
      </c>
      <c r="L162" s="46"/>
      <c r="M162" s="235" t="s">
        <v>19</v>
      </c>
      <c r="N162" s="236" t="s">
        <v>47</v>
      </c>
      <c r="O162" s="86"/>
      <c r="P162" s="237">
        <f>O162*H162</f>
        <v>0</v>
      </c>
      <c r="Q162" s="237">
        <v>0</v>
      </c>
      <c r="R162" s="237">
        <f>Q162*H162</f>
        <v>0</v>
      </c>
      <c r="S162" s="237">
        <v>0</v>
      </c>
      <c r="T162" s="238">
        <f>S162*H162</f>
        <v>0</v>
      </c>
      <c r="U162" s="40"/>
      <c r="V162" s="40"/>
      <c r="W162" s="40"/>
      <c r="X162" s="40"/>
      <c r="Y162" s="40"/>
      <c r="Z162" s="40"/>
      <c r="AA162" s="40"/>
      <c r="AB162" s="40"/>
      <c r="AC162" s="40"/>
      <c r="AD162" s="40"/>
      <c r="AE162" s="40"/>
      <c r="AR162" s="239" t="s">
        <v>519</v>
      </c>
      <c r="AT162" s="239" t="s">
        <v>164</v>
      </c>
      <c r="AU162" s="239" t="s">
        <v>176</v>
      </c>
      <c r="AY162" s="19" t="s">
        <v>162</v>
      </c>
      <c r="BE162" s="240">
        <f>IF(N162="základní",J162,0)</f>
        <v>0</v>
      </c>
      <c r="BF162" s="240">
        <f>IF(N162="snížená",J162,0)</f>
        <v>0</v>
      </c>
      <c r="BG162" s="240">
        <f>IF(N162="zákl. přenesená",J162,0)</f>
        <v>0</v>
      </c>
      <c r="BH162" s="240">
        <f>IF(N162="sníž. přenesená",J162,0)</f>
        <v>0</v>
      </c>
      <c r="BI162" s="240">
        <f>IF(N162="nulová",J162,0)</f>
        <v>0</v>
      </c>
      <c r="BJ162" s="19" t="s">
        <v>84</v>
      </c>
      <c r="BK162" s="240">
        <f>ROUND(I162*H162,2)</f>
        <v>0</v>
      </c>
      <c r="BL162" s="19" t="s">
        <v>519</v>
      </c>
      <c r="BM162" s="239" t="s">
        <v>2579</v>
      </c>
    </row>
    <row r="163" s="12" customFormat="1" ht="20.88" customHeight="1">
      <c r="A163" s="12"/>
      <c r="B163" s="212"/>
      <c r="C163" s="213"/>
      <c r="D163" s="214" t="s">
        <v>75</v>
      </c>
      <c r="E163" s="226" t="s">
        <v>1454</v>
      </c>
      <c r="F163" s="226" t="s">
        <v>2580</v>
      </c>
      <c r="G163" s="213"/>
      <c r="H163" s="213"/>
      <c r="I163" s="216"/>
      <c r="J163" s="227">
        <f>BK163</f>
        <v>0</v>
      </c>
      <c r="K163" s="213"/>
      <c r="L163" s="218"/>
      <c r="M163" s="219"/>
      <c r="N163" s="220"/>
      <c r="O163" s="220"/>
      <c r="P163" s="221">
        <f>SUM(P164:P168)</f>
        <v>0</v>
      </c>
      <c r="Q163" s="220"/>
      <c r="R163" s="221">
        <f>SUM(R164:R168)</f>
        <v>0</v>
      </c>
      <c r="S163" s="220"/>
      <c r="T163" s="222">
        <f>SUM(T164:T168)</f>
        <v>0</v>
      </c>
      <c r="U163" s="12"/>
      <c r="V163" s="12"/>
      <c r="W163" s="12"/>
      <c r="X163" s="12"/>
      <c r="Y163" s="12"/>
      <c r="Z163" s="12"/>
      <c r="AA163" s="12"/>
      <c r="AB163" s="12"/>
      <c r="AC163" s="12"/>
      <c r="AD163" s="12"/>
      <c r="AE163" s="12"/>
      <c r="AR163" s="223" t="s">
        <v>176</v>
      </c>
      <c r="AT163" s="224" t="s">
        <v>75</v>
      </c>
      <c r="AU163" s="224" t="s">
        <v>86</v>
      </c>
      <c r="AY163" s="223" t="s">
        <v>162</v>
      </c>
      <c r="BK163" s="225">
        <f>SUM(BK164:BK168)</f>
        <v>0</v>
      </c>
    </row>
    <row r="164" s="2" customFormat="1" ht="16.5" customHeight="1">
      <c r="A164" s="40"/>
      <c r="B164" s="41"/>
      <c r="C164" s="228" t="s">
        <v>539</v>
      </c>
      <c r="D164" s="228" t="s">
        <v>164</v>
      </c>
      <c r="E164" s="229" t="s">
        <v>1455</v>
      </c>
      <c r="F164" s="230" t="s">
        <v>2581</v>
      </c>
      <c r="G164" s="231" t="s">
        <v>189</v>
      </c>
      <c r="H164" s="232">
        <v>12</v>
      </c>
      <c r="I164" s="233"/>
      <c r="J164" s="234">
        <f>ROUND(I164*H164,2)</f>
        <v>0</v>
      </c>
      <c r="K164" s="230" t="s">
        <v>19</v>
      </c>
      <c r="L164" s="46"/>
      <c r="M164" s="235" t="s">
        <v>19</v>
      </c>
      <c r="N164" s="236" t="s">
        <v>47</v>
      </c>
      <c r="O164" s="86"/>
      <c r="P164" s="237">
        <f>O164*H164</f>
        <v>0</v>
      </c>
      <c r="Q164" s="237">
        <v>0</v>
      </c>
      <c r="R164" s="237">
        <f>Q164*H164</f>
        <v>0</v>
      </c>
      <c r="S164" s="237">
        <v>0</v>
      </c>
      <c r="T164" s="238">
        <f>S164*H164</f>
        <v>0</v>
      </c>
      <c r="U164" s="40"/>
      <c r="V164" s="40"/>
      <c r="W164" s="40"/>
      <c r="X164" s="40"/>
      <c r="Y164" s="40"/>
      <c r="Z164" s="40"/>
      <c r="AA164" s="40"/>
      <c r="AB164" s="40"/>
      <c r="AC164" s="40"/>
      <c r="AD164" s="40"/>
      <c r="AE164" s="40"/>
      <c r="AR164" s="239" t="s">
        <v>519</v>
      </c>
      <c r="AT164" s="239" t="s">
        <v>164</v>
      </c>
      <c r="AU164" s="239" t="s">
        <v>176</v>
      </c>
      <c r="AY164" s="19" t="s">
        <v>162</v>
      </c>
      <c r="BE164" s="240">
        <f>IF(N164="základní",J164,0)</f>
        <v>0</v>
      </c>
      <c r="BF164" s="240">
        <f>IF(N164="snížená",J164,0)</f>
        <v>0</v>
      </c>
      <c r="BG164" s="240">
        <f>IF(N164="zákl. přenesená",J164,0)</f>
        <v>0</v>
      </c>
      <c r="BH164" s="240">
        <f>IF(N164="sníž. přenesená",J164,0)</f>
        <v>0</v>
      </c>
      <c r="BI164" s="240">
        <f>IF(N164="nulová",J164,0)</f>
        <v>0</v>
      </c>
      <c r="BJ164" s="19" t="s">
        <v>84</v>
      </c>
      <c r="BK164" s="240">
        <f>ROUND(I164*H164,2)</f>
        <v>0</v>
      </c>
      <c r="BL164" s="19" t="s">
        <v>519</v>
      </c>
      <c r="BM164" s="239" t="s">
        <v>2582</v>
      </c>
    </row>
    <row r="165" s="2" customFormat="1" ht="21.75" customHeight="1">
      <c r="A165" s="40"/>
      <c r="B165" s="41"/>
      <c r="C165" s="228" t="s">
        <v>543</v>
      </c>
      <c r="D165" s="228" t="s">
        <v>164</v>
      </c>
      <c r="E165" s="229" t="s">
        <v>1458</v>
      </c>
      <c r="F165" s="230" t="s">
        <v>2583</v>
      </c>
      <c r="G165" s="231" t="s">
        <v>1424</v>
      </c>
      <c r="H165" s="232">
        <v>1</v>
      </c>
      <c r="I165" s="233"/>
      <c r="J165" s="234">
        <f>ROUND(I165*H165,2)</f>
        <v>0</v>
      </c>
      <c r="K165" s="230" t="s">
        <v>19</v>
      </c>
      <c r="L165" s="46"/>
      <c r="M165" s="235" t="s">
        <v>19</v>
      </c>
      <c r="N165" s="236" t="s">
        <v>47</v>
      </c>
      <c r="O165" s="86"/>
      <c r="P165" s="237">
        <f>O165*H165</f>
        <v>0</v>
      </c>
      <c r="Q165" s="237">
        <v>0</v>
      </c>
      <c r="R165" s="237">
        <f>Q165*H165</f>
        <v>0</v>
      </c>
      <c r="S165" s="237">
        <v>0</v>
      </c>
      <c r="T165" s="238">
        <f>S165*H165</f>
        <v>0</v>
      </c>
      <c r="U165" s="40"/>
      <c r="V165" s="40"/>
      <c r="W165" s="40"/>
      <c r="X165" s="40"/>
      <c r="Y165" s="40"/>
      <c r="Z165" s="40"/>
      <c r="AA165" s="40"/>
      <c r="AB165" s="40"/>
      <c r="AC165" s="40"/>
      <c r="AD165" s="40"/>
      <c r="AE165" s="40"/>
      <c r="AR165" s="239" t="s">
        <v>519</v>
      </c>
      <c r="AT165" s="239" t="s">
        <v>164</v>
      </c>
      <c r="AU165" s="239" t="s">
        <v>176</v>
      </c>
      <c r="AY165" s="19" t="s">
        <v>162</v>
      </c>
      <c r="BE165" s="240">
        <f>IF(N165="základní",J165,0)</f>
        <v>0</v>
      </c>
      <c r="BF165" s="240">
        <f>IF(N165="snížená",J165,0)</f>
        <v>0</v>
      </c>
      <c r="BG165" s="240">
        <f>IF(N165="zákl. přenesená",J165,0)</f>
        <v>0</v>
      </c>
      <c r="BH165" s="240">
        <f>IF(N165="sníž. přenesená",J165,0)</f>
        <v>0</v>
      </c>
      <c r="BI165" s="240">
        <f>IF(N165="nulová",J165,0)</f>
        <v>0</v>
      </c>
      <c r="BJ165" s="19" t="s">
        <v>84</v>
      </c>
      <c r="BK165" s="240">
        <f>ROUND(I165*H165,2)</f>
        <v>0</v>
      </c>
      <c r="BL165" s="19" t="s">
        <v>519</v>
      </c>
      <c r="BM165" s="239" t="s">
        <v>2584</v>
      </c>
    </row>
    <row r="166" s="2" customFormat="1" ht="16.5" customHeight="1">
      <c r="A166" s="40"/>
      <c r="B166" s="41"/>
      <c r="C166" s="228" t="s">
        <v>548</v>
      </c>
      <c r="D166" s="228" t="s">
        <v>164</v>
      </c>
      <c r="E166" s="229" t="s">
        <v>1460</v>
      </c>
      <c r="F166" s="230" t="s">
        <v>2585</v>
      </c>
      <c r="G166" s="231" t="s">
        <v>189</v>
      </c>
      <c r="H166" s="232">
        <v>6</v>
      </c>
      <c r="I166" s="233"/>
      <c r="J166" s="234">
        <f>ROUND(I166*H166,2)</f>
        <v>0</v>
      </c>
      <c r="K166" s="230" t="s">
        <v>19</v>
      </c>
      <c r="L166" s="46"/>
      <c r="M166" s="235" t="s">
        <v>19</v>
      </c>
      <c r="N166" s="236" t="s">
        <v>47</v>
      </c>
      <c r="O166" s="86"/>
      <c r="P166" s="237">
        <f>O166*H166</f>
        <v>0</v>
      </c>
      <c r="Q166" s="237">
        <v>0</v>
      </c>
      <c r="R166" s="237">
        <f>Q166*H166</f>
        <v>0</v>
      </c>
      <c r="S166" s="237">
        <v>0</v>
      </c>
      <c r="T166" s="238">
        <f>S166*H166</f>
        <v>0</v>
      </c>
      <c r="U166" s="40"/>
      <c r="V166" s="40"/>
      <c r="W166" s="40"/>
      <c r="X166" s="40"/>
      <c r="Y166" s="40"/>
      <c r="Z166" s="40"/>
      <c r="AA166" s="40"/>
      <c r="AB166" s="40"/>
      <c r="AC166" s="40"/>
      <c r="AD166" s="40"/>
      <c r="AE166" s="40"/>
      <c r="AR166" s="239" t="s">
        <v>519</v>
      </c>
      <c r="AT166" s="239" t="s">
        <v>164</v>
      </c>
      <c r="AU166" s="239" t="s">
        <v>176</v>
      </c>
      <c r="AY166" s="19" t="s">
        <v>162</v>
      </c>
      <c r="BE166" s="240">
        <f>IF(N166="základní",J166,0)</f>
        <v>0</v>
      </c>
      <c r="BF166" s="240">
        <f>IF(N166="snížená",J166,0)</f>
        <v>0</v>
      </c>
      <c r="BG166" s="240">
        <f>IF(N166="zákl. přenesená",J166,0)</f>
        <v>0</v>
      </c>
      <c r="BH166" s="240">
        <f>IF(N166="sníž. přenesená",J166,0)</f>
        <v>0</v>
      </c>
      <c r="BI166" s="240">
        <f>IF(N166="nulová",J166,0)</f>
        <v>0</v>
      </c>
      <c r="BJ166" s="19" t="s">
        <v>84</v>
      </c>
      <c r="BK166" s="240">
        <f>ROUND(I166*H166,2)</f>
        <v>0</v>
      </c>
      <c r="BL166" s="19" t="s">
        <v>519</v>
      </c>
      <c r="BM166" s="239" t="s">
        <v>2586</v>
      </c>
    </row>
    <row r="167" s="2" customFormat="1" ht="16.5" customHeight="1">
      <c r="A167" s="40"/>
      <c r="B167" s="41"/>
      <c r="C167" s="228" t="s">
        <v>554</v>
      </c>
      <c r="D167" s="228" t="s">
        <v>164</v>
      </c>
      <c r="E167" s="229" t="s">
        <v>1462</v>
      </c>
      <c r="F167" s="230" t="s">
        <v>2587</v>
      </c>
      <c r="G167" s="231" t="s">
        <v>1442</v>
      </c>
      <c r="H167" s="232">
        <v>1</v>
      </c>
      <c r="I167" s="233"/>
      <c r="J167" s="234">
        <f>ROUND(I167*H167,2)</f>
        <v>0</v>
      </c>
      <c r="K167" s="230" t="s">
        <v>19</v>
      </c>
      <c r="L167" s="46"/>
      <c r="M167" s="235" t="s">
        <v>19</v>
      </c>
      <c r="N167" s="236" t="s">
        <v>47</v>
      </c>
      <c r="O167" s="86"/>
      <c r="P167" s="237">
        <f>O167*H167</f>
        <v>0</v>
      </c>
      <c r="Q167" s="237">
        <v>0</v>
      </c>
      <c r="R167" s="237">
        <f>Q167*H167</f>
        <v>0</v>
      </c>
      <c r="S167" s="237">
        <v>0</v>
      </c>
      <c r="T167" s="238">
        <f>S167*H167</f>
        <v>0</v>
      </c>
      <c r="U167" s="40"/>
      <c r="V167" s="40"/>
      <c r="W167" s="40"/>
      <c r="X167" s="40"/>
      <c r="Y167" s="40"/>
      <c r="Z167" s="40"/>
      <c r="AA167" s="40"/>
      <c r="AB167" s="40"/>
      <c r="AC167" s="40"/>
      <c r="AD167" s="40"/>
      <c r="AE167" s="40"/>
      <c r="AR167" s="239" t="s">
        <v>519</v>
      </c>
      <c r="AT167" s="239" t="s">
        <v>164</v>
      </c>
      <c r="AU167" s="239" t="s">
        <v>176</v>
      </c>
      <c r="AY167" s="19" t="s">
        <v>162</v>
      </c>
      <c r="BE167" s="240">
        <f>IF(N167="základní",J167,0)</f>
        <v>0</v>
      </c>
      <c r="BF167" s="240">
        <f>IF(N167="snížená",J167,0)</f>
        <v>0</v>
      </c>
      <c r="BG167" s="240">
        <f>IF(N167="zákl. přenesená",J167,0)</f>
        <v>0</v>
      </c>
      <c r="BH167" s="240">
        <f>IF(N167="sníž. přenesená",J167,0)</f>
        <v>0</v>
      </c>
      <c r="BI167" s="240">
        <f>IF(N167="nulová",J167,0)</f>
        <v>0</v>
      </c>
      <c r="BJ167" s="19" t="s">
        <v>84</v>
      </c>
      <c r="BK167" s="240">
        <f>ROUND(I167*H167,2)</f>
        <v>0</v>
      </c>
      <c r="BL167" s="19" t="s">
        <v>519</v>
      </c>
      <c r="BM167" s="239" t="s">
        <v>2588</v>
      </c>
    </row>
    <row r="168" s="2" customFormat="1" ht="16.5" customHeight="1">
      <c r="A168" s="40"/>
      <c r="B168" s="41"/>
      <c r="C168" s="228" t="s">
        <v>558</v>
      </c>
      <c r="D168" s="228" t="s">
        <v>164</v>
      </c>
      <c r="E168" s="229" t="s">
        <v>1464</v>
      </c>
      <c r="F168" s="230" t="s">
        <v>2589</v>
      </c>
      <c r="G168" s="231" t="s">
        <v>1442</v>
      </c>
      <c r="H168" s="232">
        <v>1</v>
      </c>
      <c r="I168" s="233"/>
      <c r="J168" s="234">
        <f>ROUND(I168*H168,2)</f>
        <v>0</v>
      </c>
      <c r="K168" s="230" t="s">
        <v>19</v>
      </c>
      <c r="L168" s="46"/>
      <c r="M168" s="298" t="s">
        <v>19</v>
      </c>
      <c r="N168" s="299" t="s">
        <v>47</v>
      </c>
      <c r="O168" s="300"/>
      <c r="P168" s="301">
        <f>O168*H168</f>
        <v>0</v>
      </c>
      <c r="Q168" s="301">
        <v>0</v>
      </c>
      <c r="R168" s="301">
        <f>Q168*H168</f>
        <v>0</v>
      </c>
      <c r="S168" s="301">
        <v>0</v>
      </c>
      <c r="T168" s="302">
        <f>S168*H168</f>
        <v>0</v>
      </c>
      <c r="U168" s="40"/>
      <c r="V168" s="40"/>
      <c r="W168" s="40"/>
      <c r="X168" s="40"/>
      <c r="Y168" s="40"/>
      <c r="Z168" s="40"/>
      <c r="AA168" s="40"/>
      <c r="AB168" s="40"/>
      <c r="AC168" s="40"/>
      <c r="AD168" s="40"/>
      <c r="AE168" s="40"/>
      <c r="AR168" s="239" t="s">
        <v>519</v>
      </c>
      <c r="AT168" s="239" t="s">
        <v>164</v>
      </c>
      <c r="AU168" s="239" t="s">
        <v>176</v>
      </c>
      <c r="AY168" s="19" t="s">
        <v>162</v>
      </c>
      <c r="BE168" s="240">
        <f>IF(N168="základní",J168,0)</f>
        <v>0</v>
      </c>
      <c r="BF168" s="240">
        <f>IF(N168="snížená",J168,0)</f>
        <v>0</v>
      </c>
      <c r="BG168" s="240">
        <f>IF(N168="zákl. přenesená",J168,0)</f>
        <v>0</v>
      </c>
      <c r="BH168" s="240">
        <f>IF(N168="sníž. přenesená",J168,0)</f>
        <v>0</v>
      </c>
      <c r="BI168" s="240">
        <f>IF(N168="nulová",J168,0)</f>
        <v>0</v>
      </c>
      <c r="BJ168" s="19" t="s">
        <v>84</v>
      </c>
      <c r="BK168" s="240">
        <f>ROUND(I168*H168,2)</f>
        <v>0</v>
      </c>
      <c r="BL168" s="19" t="s">
        <v>519</v>
      </c>
      <c r="BM168" s="239" t="s">
        <v>2590</v>
      </c>
    </row>
    <row r="169" s="2" customFormat="1" ht="6.96" customHeight="1">
      <c r="A169" s="40"/>
      <c r="B169" s="61"/>
      <c r="C169" s="62"/>
      <c r="D169" s="62"/>
      <c r="E169" s="62"/>
      <c r="F169" s="62"/>
      <c r="G169" s="62"/>
      <c r="H169" s="62"/>
      <c r="I169" s="177"/>
      <c r="J169" s="62"/>
      <c r="K169" s="62"/>
      <c r="L169" s="46"/>
      <c r="M169" s="40"/>
      <c r="O169" s="40"/>
      <c r="P169" s="40"/>
      <c r="Q169" s="40"/>
      <c r="R169" s="40"/>
      <c r="S169" s="40"/>
      <c r="T169" s="40"/>
      <c r="U169" s="40"/>
      <c r="V169" s="40"/>
      <c r="W169" s="40"/>
      <c r="X169" s="40"/>
      <c r="Y169" s="40"/>
      <c r="Z169" s="40"/>
      <c r="AA169" s="40"/>
      <c r="AB169" s="40"/>
      <c r="AC169" s="40"/>
      <c r="AD169" s="40"/>
      <c r="AE169" s="40"/>
    </row>
  </sheetData>
  <sheetProtection sheet="1" autoFilter="0" formatColumns="0" formatRows="0" objects="1" scenarios="1" spinCount="100000" saltValue="vHJsEpM0G+MLjw1vH18l9qPiB8mynCREbVhVb6eqsoNnSjfvB2Clahjm4/ju74ASFi7DKVkpQAnm8IyQ7Wyx2Q==" hashValue="C9YOwfxGxrI14rl+vHGGUS8XMVzfqjJM06fqHX0yCqZApDMbybC1CjMhSsDe+u3DCokdzVb7qFmwax/yacWZDg==" algorithmName="SHA-512" password="CC35"/>
  <autoFilter ref="C89:K168"/>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9" t="s">
        <v>122</v>
      </c>
    </row>
    <row r="3" s="1" customFormat="1" ht="6.96" customHeight="1">
      <c r="B3" s="141"/>
      <c r="C3" s="142"/>
      <c r="D3" s="142"/>
      <c r="E3" s="142"/>
      <c r="F3" s="142"/>
      <c r="G3" s="142"/>
      <c r="H3" s="142"/>
      <c r="I3" s="143"/>
      <c r="J3" s="142"/>
      <c r="K3" s="142"/>
      <c r="L3" s="22"/>
      <c r="AT3" s="19" t="s">
        <v>86</v>
      </c>
    </row>
    <row r="4" s="1" customFormat="1" ht="24.96" customHeight="1">
      <c r="B4" s="22"/>
      <c r="D4" s="144" t="s">
        <v>127</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Splašková kanalizace Mělice s převedením odpadníchvod do Lohenic</v>
      </c>
      <c r="F7" s="146"/>
      <c r="G7" s="146"/>
      <c r="H7" s="146"/>
      <c r="I7" s="140"/>
      <c r="L7" s="22"/>
    </row>
    <row r="8" s="1" customFormat="1" ht="12" customHeight="1">
      <c r="B8" s="22"/>
      <c r="D8" s="146" t="s">
        <v>128</v>
      </c>
      <c r="I8" s="140"/>
      <c r="L8" s="22"/>
    </row>
    <row r="9" s="2" customFormat="1" ht="16.5" customHeight="1">
      <c r="A9" s="40"/>
      <c r="B9" s="46"/>
      <c r="C9" s="40"/>
      <c r="D9" s="40"/>
      <c r="E9" s="147" t="s">
        <v>2380</v>
      </c>
      <c r="F9" s="40"/>
      <c r="G9" s="40"/>
      <c r="H9" s="40"/>
      <c r="I9" s="148"/>
      <c r="J9" s="40"/>
      <c r="K9" s="40"/>
      <c r="L9" s="149"/>
      <c r="S9" s="40"/>
      <c r="T9" s="40"/>
      <c r="U9" s="40"/>
      <c r="V9" s="40"/>
      <c r="W9" s="40"/>
      <c r="X9" s="40"/>
      <c r="Y9" s="40"/>
      <c r="Z9" s="40"/>
      <c r="AA9" s="40"/>
      <c r="AB9" s="40"/>
      <c r="AC9" s="40"/>
      <c r="AD9" s="40"/>
      <c r="AE9" s="40"/>
    </row>
    <row r="10" s="2" customFormat="1" ht="12" customHeight="1">
      <c r="A10" s="40"/>
      <c r="B10" s="46"/>
      <c r="C10" s="40"/>
      <c r="D10" s="146" t="s">
        <v>1216</v>
      </c>
      <c r="E10" s="40"/>
      <c r="F10" s="40"/>
      <c r="G10" s="40"/>
      <c r="H10" s="40"/>
      <c r="I10" s="148"/>
      <c r="J10" s="40"/>
      <c r="K10" s="40"/>
      <c r="L10" s="149"/>
      <c r="S10" s="40"/>
      <c r="T10" s="40"/>
      <c r="U10" s="40"/>
      <c r="V10" s="40"/>
      <c r="W10" s="40"/>
      <c r="X10" s="40"/>
      <c r="Y10" s="40"/>
      <c r="Z10" s="40"/>
      <c r="AA10" s="40"/>
      <c r="AB10" s="40"/>
      <c r="AC10" s="40"/>
      <c r="AD10" s="40"/>
      <c r="AE10" s="40"/>
    </row>
    <row r="11" s="2" customFormat="1" ht="16.5" customHeight="1">
      <c r="A11" s="40"/>
      <c r="B11" s="46"/>
      <c r="C11" s="40"/>
      <c r="D11" s="40"/>
      <c r="E11" s="150" t="s">
        <v>2591</v>
      </c>
      <c r="F11" s="40"/>
      <c r="G11" s="40"/>
      <c r="H11" s="40"/>
      <c r="I11" s="148"/>
      <c r="J11" s="40"/>
      <c r="K11" s="40"/>
      <c r="L11" s="149"/>
      <c r="S11" s="40"/>
      <c r="T11" s="40"/>
      <c r="U11" s="40"/>
      <c r="V11" s="40"/>
      <c r="W11" s="40"/>
      <c r="X11" s="40"/>
      <c r="Y11" s="40"/>
      <c r="Z11" s="40"/>
      <c r="AA11" s="40"/>
      <c r="AB11" s="40"/>
      <c r="AC11" s="40"/>
      <c r="AD11" s="40"/>
      <c r="AE11" s="40"/>
    </row>
    <row r="12" s="2" customFormat="1">
      <c r="A12" s="40"/>
      <c r="B12" s="46"/>
      <c r="C12" s="40"/>
      <c r="D12" s="40"/>
      <c r="E12" s="40"/>
      <c r="F12" s="40"/>
      <c r="G12" s="40"/>
      <c r="H12" s="40"/>
      <c r="I12" s="148"/>
      <c r="J12" s="40"/>
      <c r="K12" s="40"/>
      <c r="L12" s="149"/>
      <c r="S12" s="40"/>
      <c r="T12" s="40"/>
      <c r="U12" s="40"/>
      <c r="V12" s="40"/>
      <c r="W12" s="40"/>
      <c r="X12" s="40"/>
      <c r="Y12" s="40"/>
      <c r="Z12" s="40"/>
      <c r="AA12" s="40"/>
      <c r="AB12" s="40"/>
      <c r="AC12" s="40"/>
      <c r="AD12" s="40"/>
      <c r="AE12" s="40"/>
    </row>
    <row r="13" s="2" customFormat="1" ht="12" customHeight="1">
      <c r="A13" s="40"/>
      <c r="B13" s="46"/>
      <c r="C13" s="40"/>
      <c r="D13" s="146" t="s">
        <v>18</v>
      </c>
      <c r="E13" s="40"/>
      <c r="F13" s="135" t="s">
        <v>19</v>
      </c>
      <c r="G13" s="40"/>
      <c r="H13" s="40"/>
      <c r="I13" s="151" t="s">
        <v>20</v>
      </c>
      <c r="J13" s="135" t="s">
        <v>19</v>
      </c>
      <c r="K13" s="40"/>
      <c r="L13" s="149"/>
      <c r="S13" s="40"/>
      <c r="T13" s="40"/>
      <c r="U13" s="40"/>
      <c r="V13" s="40"/>
      <c r="W13" s="40"/>
      <c r="X13" s="40"/>
      <c r="Y13" s="40"/>
      <c r="Z13" s="40"/>
      <c r="AA13" s="40"/>
      <c r="AB13" s="40"/>
      <c r="AC13" s="40"/>
      <c r="AD13" s="40"/>
      <c r="AE13" s="40"/>
    </row>
    <row r="14" s="2" customFormat="1" ht="12" customHeight="1">
      <c r="A14" s="40"/>
      <c r="B14" s="46"/>
      <c r="C14" s="40"/>
      <c r="D14" s="146" t="s">
        <v>21</v>
      </c>
      <c r="E14" s="40"/>
      <c r="F14" s="135" t="s">
        <v>22</v>
      </c>
      <c r="G14" s="40"/>
      <c r="H14" s="40"/>
      <c r="I14" s="151" t="s">
        <v>23</v>
      </c>
      <c r="J14" s="152" t="str">
        <f>'Rekapitulace stavby'!AN8</f>
        <v>24. 5. 2019</v>
      </c>
      <c r="K14" s="40"/>
      <c r="L14" s="149"/>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8"/>
      <c r="J15" s="40"/>
      <c r="K15" s="40"/>
      <c r="L15" s="149"/>
      <c r="S15" s="40"/>
      <c r="T15" s="40"/>
      <c r="U15" s="40"/>
      <c r="V15" s="40"/>
      <c r="W15" s="40"/>
      <c r="X15" s="40"/>
      <c r="Y15" s="40"/>
      <c r="Z15" s="40"/>
      <c r="AA15" s="40"/>
      <c r="AB15" s="40"/>
      <c r="AC15" s="40"/>
      <c r="AD15" s="40"/>
      <c r="AE15" s="40"/>
    </row>
    <row r="16" s="2" customFormat="1" ht="12" customHeight="1">
      <c r="A16" s="40"/>
      <c r="B16" s="46"/>
      <c r="C16" s="40"/>
      <c r="D16" s="146" t="s">
        <v>25</v>
      </c>
      <c r="E16" s="40"/>
      <c r="F16" s="40"/>
      <c r="G16" s="40"/>
      <c r="H16" s="40"/>
      <c r="I16" s="151" t="s">
        <v>26</v>
      </c>
      <c r="J16" s="135" t="s">
        <v>19</v>
      </c>
      <c r="K16" s="40"/>
      <c r="L16" s="149"/>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51" t="s">
        <v>29</v>
      </c>
      <c r="J17" s="135" t="s">
        <v>19</v>
      </c>
      <c r="K17" s="40"/>
      <c r="L17" s="149"/>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8"/>
      <c r="J18" s="40"/>
      <c r="K18" s="40"/>
      <c r="L18" s="149"/>
      <c r="S18" s="40"/>
      <c r="T18" s="40"/>
      <c r="U18" s="40"/>
      <c r="V18" s="40"/>
      <c r="W18" s="40"/>
      <c r="X18" s="40"/>
      <c r="Y18" s="40"/>
      <c r="Z18" s="40"/>
      <c r="AA18" s="40"/>
      <c r="AB18" s="40"/>
      <c r="AC18" s="40"/>
      <c r="AD18" s="40"/>
      <c r="AE18" s="40"/>
    </row>
    <row r="19" s="2" customFormat="1" ht="12" customHeight="1">
      <c r="A19" s="40"/>
      <c r="B19" s="46"/>
      <c r="C19" s="40"/>
      <c r="D19" s="146" t="s">
        <v>31</v>
      </c>
      <c r="E19" s="40"/>
      <c r="F19" s="40"/>
      <c r="G19" s="40"/>
      <c r="H19" s="40"/>
      <c r="I19" s="151" t="s">
        <v>26</v>
      </c>
      <c r="J19" s="35" t="str">
        <f>'Rekapitulace stavby'!AN13</f>
        <v>Vyplň údaj</v>
      </c>
      <c r="K19" s="40"/>
      <c r="L19" s="149"/>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1" t="s">
        <v>29</v>
      </c>
      <c r="J20" s="35" t="str">
        <f>'Rekapitulace stavby'!AN14</f>
        <v>Vyplň údaj</v>
      </c>
      <c r="K20" s="40"/>
      <c r="L20" s="149"/>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8"/>
      <c r="J21" s="40"/>
      <c r="K21" s="40"/>
      <c r="L21" s="149"/>
      <c r="S21" s="40"/>
      <c r="T21" s="40"/>
      <c r="U21" s="40"/>
      <c r="V21" s="40"/>
      <c r="W21" s="40"/>
      <c r="X21" s="40"/>
      <c r="Y21" s="40"/>
      <c r="Z21" s="40"/>
      <c r="AA21" s="40"/>
      <c r="AB21" s="40"/>
      <c r="AC21" s="40"/>
      <c r="AD21" s="40"/>
      <c r="AE21" s="40"/>
    </row>
    <row r="22" s="2" customFormat="1" ht="12" customHeight="1">
      <c r="A22" s="40"/>
      <c r="B22" s="46"/>
      <c r="C22" s="40"/>
      <c r="D22" s="146" t="s">
        <v>33</v>
      </c>
      <c r="E22" s="40"/>
      <c r="F22" s="40"/>
      <c r="G22" s="40"/>
      <c r="H22" s="40"/>
      <c r="I22" s="151" t="s">
        <v>26</v>
      </c>
      <c r="J22" s="135" t="s">
        <v>19</v>
      </c>
      <c r="K22" s="40"/>
      <c r="L22" s="149"/>
      <c r="S22" s="40"/>
      <c r="T22" s="40"/>
      <c r="U22" s="40"/>
      <c r="V22" s="40"/>
      <c r="W22" s="40"/>
      <c r="X22" s="40"/>
      <c r="Y22" s="40"/>
      <c r="Z22" s="40"/>
      <c r="AA22" s="40"/>
      <c r="AB22" s="40"/>
      <c r="AC22" s="40"/>
      <c r="AD22" s="40"/>
      <c r="AE22" s="40"/>
    </row>
    <row r="23" s="2" customFormat="1" ht="18" customHeight="1">
      <c r="A23" s="40"/>
      <c r="B23" s="46"/>
      <c r="C23" s="40"/>
      <c r="D23" s="40"/>
      <c r="E23" s="135" t="s">
        <v>35</v>
      </c>
      <c r="F23" s="40"/>
      <c r="G23" s="40"/>
      <c r="H23" s="40"/>
      <c r="I23" s="151" t="s">
        <v>29</v>
      </c>
      <c r="J23" s="135" t="s">
        <v>19</v>
      </c>
      <c r="K23" s="40"/>
      <c r="L23" s="149"/>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8"/>
      <c r="J24" s="40"/>
      <c r="K24" s="40"/>
      <c r="L24" s="149"/>
      <c r="S24" s="40"/>
      <c r="T24" s="40"/>
      <c r="U24" s="40"/>
      <c r="V24" s="40"/>
      <c r="W24" s="40"/>
      <c r="X24" s="40"/>
      <c r="Y24" s="40"/>
      <c r="Z24" s="40"/>
      <c r="AA24" s="40"/>
      <c r="AB24" s="40"/>
      <c r="AC24" s="40"/>
      <c r="AD24" s="40"/>
      <c r="AE24" s="40"/>
    </row>
    <row r="25" s="2" customFormat="1" ht="12" customHeight="1">
      <c r="A25" s="40"/>
      <c r="B25" s="46"/>
      <c r="C25" s="40"/>
      <c r="D25" s="146" t="s">
        <v>38</v>
      </c>
      <c r="E25" s="40"/>
      <c r="F25" s="40"/>
      <c r="G25" s="40"/>
      <c r="H25" s="40"/>
      <c r="I25" s="151" t="s">
        <v>26</v>
      </c>
      <c r="J25" s="135" t="s">
        <v>19</v>
      </c>
      <c r="K25" s="40"/>
      <c r="L25" s="149"/>
      <c r="S25" s="40"/>
      <c r="T25" s="40"/>
      <c r="U25" s="40"/>
      <c r="V25" s="40"/>
      <c r="W25" s="40"/>
      <c r="X25" s="40"/>
      <c r="Y25" s="40"/>
      <c r="Z25" s="40"/>
      <c r="AA25" s="40"/>
      <c r="AB25" s="40"/>
      <c r="AC25" s="40"/>
      <c r="AD25" s="40"/>
      <c r="AE25" s="40"/>
    </row>
    <row r="26" s="2" customFormat="1" ht="18" customHeight="1">
      <c r="A26" s="40"/>
      <c r="B26" s="46"/>
      <c r="C26" s="40"/>
      <c r="D26" s="40"/>
      <c r="E26" s="135" t="s">
        <v>2382</v>
      </c>
      <c r="F26" s="40"/>
      <c r="G26" s="40"/>
      <c r="H26" s="40"/>
      <c r="I26" s="151" t="s">
        <v>29</v>
      </c>
      <c r="J26" s="135" t="s">
        <v>19</v>
      </c>
      <c r="K26" s="40"/>
      <c r="L26" s="149"/>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8"/>
      <c r="J27" s="40"/>
      <c r="K27" s="40"/>
      <c r="L27" s="149"/>
      <c r="S27" s="40"/>
      <c r="T27" s="40"/>
      <c r="U27" s="40"/>
      <c r="V27" s="40"/>
      <c r="W27" s="40"/>
      <c r="X27" s="40"/>
      <c r="Y27" s="40"/>
      <c r="Z27" s="40"/>
      <c r="AA27" s="40"/>
      <c r="AB27" s="40"/>
      <c r="AC27" s="40"/>
      <c r="AD27" s="40"/>
      <c r="AE27" s="40"/>
    </row>
    <row r="28" s="2" customFormat="1" ht="12" customHeight="1">
      <c r="A28" s="40"/>
      <c r="B28" s="46"/>
      <c r="C28" s="40"/>
      <c r="D28" s="146" t="s">
        <v>40</v>
      </c>
      <c r="E28" s="40"/>
      <c r="F28" s="40"/>
      <c r="G28" s="40"/>
      <c r="H28" s="40"/>
      <c r="I28" s="148"/>
      <c r="J28" s="40"/>
      <c r="K28" s="40"/>
      <c r="L28" s="149"/>
      <c r="S28" s="40"/>
      <c r="T28" s="40"/>
      <c r="U28" s="40"/>
      <c r="V28" s="40"/>
      <c r="W28" s="40"/>
      <c r="X28" s="40"/>
      <c r="Y28" s="40"/>
      <c r="Z28" s="40"/>
      <c r="AA28" s="40"/>
      <c r="AB28" s="40"/>
      <c r="AC28" s="40"/>
      <c r="AD28" s="40"/>
      <c r="AE28" s="40"/>
    </row>
    <row r="29" s="8" customFormat="1" ht="16.5" customHeight="1">
      <c r="A29" s="153"/>
      <c r="B29" s="154"/>
      <c r="C29" s="153"/>
      <c r="D29" s="153"/>
      <c r="E29" s="155" t="s">
        <v>19</v>
      </c>
      <c r="F29" s="155"/>
      <c r="G29" s="155"/>
      <c r="H29" s="155"/>
      <c r="I29" s="156"/>
      <c r="J29" s="153"/>
      <c r="K29" s="153"/>
      <c r="L29" s="157"/>
      <c r="S29" s="153"/>
      <c r="T29" s="153"/>
      <c r="U29" s="153"/>
      <c r="V29" s="153"/>
      <c r="W29" s="153"/>
      <c r="X29" s="153"/>
      <c r="Y29" s="153"/>
      <c r="Z29" s="153"/>
      <c r="AA29" s="153"/>
      <c r="AB29" s="153"/>
      <c r="AC29" s="153"/>
      <c r="AD29" s="153"/>
      <c r="AE29" s="153"/>
    </row>
    <row r="30" s="2" customFormat="1" ht="6.96" customHeight="1">
      <c r="A30" s="40"/>
      <c r="B30" s="46"/>
      <c r="C30" s="40"/>
      <c r="D30" s="40"/>
      <c r="E30" s="40"/>
      <c r="F30" s="40"/>
      <c r="G30" s="40"/>
      <c r="H30" s="40"/>
      <c r="I30" s="148"/>
      <c r="J30" s="40"/>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25.44" customHeight="1">
      <c r="A32" s="40"/>
      <c r="B32" s="46"/>
      <c r="C32" s="40"/>
      <c r="D32" s="160" t="s">
        <v>42</v>
      </c>
      <c r="E32" s="40"/>
      <c r="F32" s="40"/>
      <c r="G32" s="40"/>
      <c r="H32" s="40"/>
      <c r="I32" s="148"/>
      <c r="J32" s="161">
        <f>ROUND(J92, 2)</f>
        <v>0</v>
      </c>
      <c r="K32" s="40"/>
      <c r="L32" s="149"/>
      <c r="S32" s="40"/>
      <c r="T32" s="40"/>
      <c r="U32" s="40"/>
      <c r="V32" s="40"/>
      <c r="W32" s="40"/>
      <c r="X32" s="40"/>
      <c r="Y32" s="40"/>
      <c r="Z32" s="40"/>
      <c r="AA32" s="40"/>
      <c r="AB32" s="40"/>
      <c r="AC32" s="40"/>
      <c r="AD32" s="40"/>
      <c r="AE32" s="40"/>
    </row>
    <row r="33" s="2" customFormat="1" ht="6.96" customHeight="1">
      <c r="A33" s="40"/>
      <c r="B33" s="46"/>
      <c r="C33" s="40"/>
      <c r="D33" s="158"/>
      <c r="E33" s="158"/>
      <c r="F33" s="158"/>
      <c r="G33" s="158"/>
      <c r="H33" s="158"/>
      <c r="I33" s="159"/>
      <c r="J33" s="158"/>
      <c r="K33" s="158"/>
      <c r="L33" s="149"/>
      <c r="S33" s="40"/>
      <c r="T33" s="40"/>
      <c r="U33" s="40"/>
      <c r="V33" s="40"/>
      <c r="W33" s="40"/>
      <c r="X33" s="40"/>
      <c r="Y33" s="40"/>
      <c r="Z33" s="40"/>
      <c r="AA33" s="40"/>
      <c r="AB33" s="40"/>
      <c r="AC33" s="40"/>
      <c r="AD33" s="40"/>
      <c r="AE33" s="40"/>
    </row>
    <row r="34" s="2" customFormat="1" ht="14.4" customHeight="1">
      <c r="A34" s="40"/>
      <c r="B34" s="46"/>
      <c r="C34" s="40"/>
      <c r="D34" s="40"/>
      <c r="E34" s="40"/>
      <c r="F34" s="162" t="s">
        <v>44</v>
      </c>
      <c r="G34" s="40"/>
      <c r="H34" s="40"/>
      <c r="I34" s="163" t="s">
        <v>43</v>
      </c>
      <c r="J34" s="162" t="s">
        <v>45</v>
      </c>
      <c r="K34" s="40"/>
      <c r="L34" s="149"/>
      <c r="S34" s="40"/>
      <c r="T34" s="40"/>
      <c r="U34" s="40"/>
      <c r="V34" s="40"/>
      <c r="W34" s="40"/>
      <c r="X34" s="40"/>
      <c r="Y34" s="40"/>
      <c r="Z34" s="40"/>
      <c r="AA34" s="40"/>
      <c r="AB34" s="40"/>
      <c r="AC34" s="40"/>
      <c r="AD34" s="40"/>
      <c r="AE34" s="40"/>
    </row>
    <row r="35" s="2" customFormat="1" ht="14.4" customHeight="1">
      <c r="A35" s="40"/>
      <c r="B35" s="46"/>
      <c r="C35" s="40"/>
      <c r="D35" s="164" t="s">
        <v>46</v>
      </c>
      <c r="E35" s="146" t="s">
        <v>47</v>
      </c>
      <c r="F35" s="165">
        <f>ROUND((SUM(BE92:BE167)),  2)</f>
        <v>0</v>
      </c>
      <c r="G35" s="40"/>
      <c r="H35" s="40"/>
      <c r="I35" s="166">
        <v>0.20999999999999999</v>
      </c>
      <c r="J35" s="165">
        <f>ROUND(((SUM(BE92:BE167))*I35),  2)</f>
        <v>0</v>
      </c>
      <c r="K35" s="40"/>
      <c r="L35" s="149"/>
      <c r="S35" s="40"/>
      <c r="T35" s="40"/>
      <c r="U35" s="40"/>
      <c r="V35" s="40"/>
      <c r="W35" s="40"/>
      <c r="X35" s="40"/>
      <c r="Y35" s="40"/>
      <c r="Z35" s="40"/>
      <c r="AA35" s="40"/>
      <c r="AB35" s="40"/>
      <c r="AC35" s="40"/>
      <c r="AD35" s="40"/>
      <c r="AE35" s="40"/>
    </row>
    <row r="36" s="2" customFormat="1" ht="14.4" customHeight="1">
      <c r="A36" s="40"/>
      <c r="B36" s="46"/>
      <c r="C36" s="40"/>
      <c r="D36" s="40"/>
      <c r="E36" s="146" t="s">
        <v>48</v>
      </c>
      <c r="F36" s="165">
        <f>ROUND((SUM(BF92:BF167)),  2)</f>
        <v>0</v>
      </c>
      <c r="G36" s="40"/>
      <c r="H36" s="40"/>
      <c r="I36" s="166">
        <v>0.14999999999999999</v>
      </c>
      <c r="J36" s="165">
        <f>ROUND(((SUM(BF92:BF167))*I36),  2)</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49</v>
      </c>
      <c r="F37" s="165">
        <f>ROUND((SUM(BG92:BG167)),  2)</f>
        <v>0</v>
      </c>
      <c r="G37" s="40"/>
      <c r="H37" s="40"/>
      <c r="I37" s="166">
        <v>0.20999999999999999</v>
      </c>
      <c r="J37" s="165">
        <f>0</f>
        <v>0</v>
      </c>
      <c r="K37" s="40"/>
      <c r="L37" s="149"/>
      <c r="S37" s="40"/>
      <c r="T37" s="40"/>
      <c r="U37" s="40"/>
      <c r="V37" s="40"/>
      <c r="W37" s="40"/>
      <c r="X37" s="40"/>
      <c r="Y37" s="40"/>
      <c r="Z37" s="40"/>
      <c r="AA37" s="40"/>
      <c r="AB37" s="40"/>
      <c r="AC37" s="40"/>
      <c r="AD37" s="40"/>
      <c r="AE37" s="40"/>
    </row>
    <row r="38" hidden="1" s="2" customFormat="1" ht="14.4" customHeight="1">
      <c r="A38" s="40"/>
      <c r="B38" s="46"/>
      <c r="C38" s="40"/>
      <c r="D38" s="40"/>
      <c r="E38" s="146" t="s">
        <v>50</v>
      </c>
      <c r="F38" s="165">
        <f>ROUND((SUM(BH92:BH167)),  2)</f>
        <v>0</v>
      </c>
      <c r="G38" s="40"/>
      <c r="H38" s="40"/>
      <c r="I38" s="166">
        <v>0.14999999999999999</v>
      </c>
      <c r="J38" s="165">
        <f>0</f>
        <v>0</v>
      </c>
      <c r="K38" s="40"/>
      <c r="L38" s="149"/>
      <c r="S38" s="40"/>
      <c r="T38" s="40"/>
      <c r="U38" s="40"/>
      <c r="V38" s="40"/>
      <c r="W38" s="40"/>
      <c r="X38" s="40"/>
      <c r="Y38" s="40"/>
      <c r="Z38" s="40"/>
      <c r="AA38" s="40"/>
      <c r="AB38" s="40"/>
      <c r="AC38" s="40"/>
      <c r="AD38" s="40"/>
      <c r="AE38" s="40"/>
    </row>
    <row r="39" hidden="1" s="2" customFormat="1" ht="14.4" customHeight="1">
      <c r="A39" s="40"/>
      <c r="B39" s="46"/>
      <c r="C39" s="40"/>
      <c r="D39" s="40"/>
      <c r="E39" s="146" t="s">
        <v>51</v>
      </c>
      <c r="F39" s="165">
        <f>ROUND((SUM(BI92:BI167)),  2)</f>
        <v>0</v>
      </c>
      <c r="G39" s="40"/>
      <c r="H39" s="40"/>
      <c r="I39" s="166">
        <v>0</v>
      </c>
      <c r="J39" s="165">
        <f>0</f>
        <v>0</v>
      </c>
      <c r="K39" s="40"/>
      <c r="L39" s="149"/>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8"/>
      <c r="J40" s="40"/>
      <c r="K40" s="40"/>
      <c r="L40" s="149"/>
      <c r="S40" s="40"/>
      <c r="T40" s="40"/>
      <c r="U40" s="40"/>
      <c r="V40" s="40"/>
      <c r="W40" s="40"/>
      <c r="X40" s="40"/>
      <c r="Y40" s="40"/>
      <c r="Z40" s="40"/>
      <c r="AA40" s="40"/>
      <c r="AB40" s="40"/>
      <c r="AC40" s="40"/>
      <c r="AD40" s="40"/>
      <c r="AE40" s="40"/>
    </row>
    <row r="41" s="2" customFormat="1" ht="25.44" customHeight="1">
      <c r="A41" s="40"/>
      <c r="B41" s="46"/>
      <c r="C41" s="167"/>
      <c r="D41" s="168" t="s">
        <v>52</v>
      </c>
      <c r="E41" s="169"/>
      <c r="F41" s="169"/>
      <c r="G41" s="170" t="s">
        <v>53</v>
      </c>
      <c r="H41" s="171" t="s">
        <v>54</v>
      </c>
      <c r="I41" s="172"/>
      <c r="J41" s="173">
        <f>SUM(J32:J39)</f>
        <v>0</v>
      </c>
      <c r="K41" s="174"/>
      <c r="L41" s="149"/>
      <c r="S41" s="40"/>
      <c r="T41" s="40"/>
      <c r="U41" s="40"/>
      <c r="V41" s="40"/>
      <c r="W41" s="40"/>
      <c r="X41" s="40"/>
      <c r="Y41" s="40"/>
      <c r="Z41" s="40"/>
      <c r="AA41" s="40"/>
      <c r="AB41" s="40"/>
      <c r="AC41" s="40"/>
      <c r="AD41" s="40"/>
      <c r="AE41" s="40"/>
    </row>
    <row r="42" s="2" customFormat="1" ht="14.4" customHeight="1">
      <c r="A42" s="40"/>
      <c r="B42" s="175"/>
      <c r="C42" s="176"/>
      <c r="D42" s="176"/>
      <c r="E42" s="176"/>
      <c r="F42" s="176"/>
      <c r="G42" s="176"/>
      <c r="H42" s="176"/>
      <c r="I42" s="177"/>
      <c r="J42" s="176"/>
      <c r="K42" s="176"/>
      <c r="L42" s="149"/>
      <c r="S42" s="40"/>
      <c r="T42" s="40"/>
      <c r="U42" s="40"/>
      <c r="V42" s="40"/>
      <c r="W42" s="40"/>
      <c r="X42" s="40"/>
      <c r="Y42" s="40"/>
      <c r="Z42" s="40"/>
      <c r="AA42" s="40"/>
      <c r="AB42" s="40"/>
      <c r="AC42" s="40"/>
      <c r="AD42" s="40"/>
      <c r="AE42" s="40"/>
    </row>
    <row r="46" s="2" customFormat="1" ht="6.96" customHeight="1">
      <c r="A46" s="40"/>
      <c r="B46" s="178"/>
      <c r="C46" s="179"/>
      <c r="D46" s="179"/>
      <c r="E46" s="179"/>
      <c r="F46" s="179"/>
      <c r="G46" s="179"/>
      <c r="H46" s="179"/>
      <c r="I46" s="180"/>
      <c r="J46" s="179"/>
      <c r="K46" s="179"/>
      <c r="L46" s="149"/>
      <c r="S46" s="40"/>
      <c r="T46" s="40"/>
      <c r="U46" s="40"/>
      <c r="V46" s="40"/>
      <c r="W46" s="40"/>
      <c r="X46" s="40"/>
      <c r="Y46" s="40"/>
      <c r="Z46" s="40"/>
      <c r="AA46" s="40"/>
      <c r="AB46" s="40"/>
      <c r="AC46" s="40"/>
      <c r="AD46" s="40"/>
      <c r="AE46" s="40"/>
    </row>
    <row r="47" s="2" customFormat="1" ht="24.96" customHeight="1">
      <c r="A47" s="40"/>
      <c r="B47" s="41"/>
      <c r="C47" s="25" t="s">
        <v>131</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181" t="str">
        <f>E7</f>
        <v>Splašková kanalizace Mělice s převedením odpadníchvod do Lohenic</v>
      </c>
      <c r="F50" s="34"/>
      <c r="G50" s="34"/>
      <c r="H50" s="34"/>
      <c r="I50" s="148"/>
      <c r="J50" s="42"/>
      <c r="K50" s="42"/>
      <c r="L50" s="149"/>
      <c r="S50" s="40"/>
      <c r="T50" s="40"/>
      <c r="U50" s="40"/>
      <c r="V50" s="40"/>
      <c r="W50" s="40"/>
      <c r="X50" s="40"/>
      <c r="Y50" s="40"/>
      <c r="Z50" s="40"/>
      <c r="AA50" s="40"/>
      <c r="AB50" s="40"/>
      <c r="AC50" s="40"/>
      <c r="AD50" s="40"/>
      <c r="AE50" s="40"/>
    </row>
    <row r="51" s="1" customFormat="1" ht="12" customHeight="1">
      <c r="B51" s="23"/>
      <c r="C51" s="34" t="s">
        <v>128</v>
      </c>
      <c r="D51" s="24"/>
      <c r="E51" s="24"/>
      <c r="F51" s="24"/>
      <c r="G51" s="24"/>
      <c r="H51" s="24"/>
      <c r="I51" s="140"/>
      <c r="J51" s="24"/>
      <c r="K51" s="24"/>
      <c r="L51" s="22"/>
    </row>
    <row r="52" s="2" customFormat="1" ht="16.5" customHeight="1">
      <c r="A52" s="40"/>
      <c r="B52" s="41"/>
      <c r="C52" s="42"/>
      <c r="D52" s="42"/>
      <c r="E52" s="181" t="s">
        <v>2380</v>
      </c>
      <c r="F52" s="42"/>
      <c r="G52" s="42"/>
      <c r="H52" s="42"/>
      <c r="I52" s="148"/>
      <c r="J52" s="42"/>
      <c r="K52" s="42"/>
      <c r="L52" s="149"/>
      <c r="S52" s="40"/>
      <c r="T52" s="40"/>
      <c r="U52" s="40"/>
      <c r="V52" s="40"/>
      <c r="W52" s="40"/>
      <c r="X52" s="40"/>
      <c r="Y52" s="40"/>
      <c r="Z52" s="40"/>
      <c r="AA52" s="40"/>
      <c r="AB52" s="40"/>
      <c r="AC52" s="40"/>
      <c r="AD52" s="40"/>
      <c r="AE52" s="40"/>
    </row>
    <row r="53" s="2" customFormat="1" ht="12" customHeight="1">
      <c r="A53" s="40"/>
      <c r="B53" s="41"/>
      <c r="C53" s="34" t="s">
        <v>1216</v>
      </c>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16.5" customHeight="1">
      <c r="A54" s="40"/>
      <c r="B54" s="41"/>
      <c r="C54" s="42"/>
      <c r="D54" s="42"/>
      <c r="E54" s="71" t="str">
        <f>E11</f>
        <v>02el - PSOV č.2 - Lohenice</v>
      </c>
      <c r="F54" s="42"/>
      <c r="G54" s="42"/>
      <c r="H54" s="42"/>
      <c r="I54" s="148"/>
      <c r="J54" s="42"/>
      <c r="K54" s="42"/>
      <c r="L54" s="149"/>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8"/>
      <c r="J55" s="42"/>
      <c r="K55" s="42"/>
      <c r="L55" s="149"/>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k.ú. Mělice a Lohenice u Přelouče</v>
      </c>
      <c r="G56" s="42"/>
      <c r="H56" s="42"/>
      <c r="I56" s="151" t="s">
        <v>23</v>
      </c>
      <c r="J56" s="74" t="str">
        <f>IF(J14="","",J14)</f>
        <v>24. 5. 2019</v>
      </c>
      <c r="K56" s="42"/>
      <c r="L56" s="149"/>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8"/>
      <c r="J57" s="42"/>
      <c r="K57" s="42"/>
      <c r="L57" s="149"/>
      <c r="S57" s="40"/>
      <c r="T57" s="40"/>
      <c r="U57" s="40"/>
      <c r="V57" s="40"/>
      <c r="W57" s="40"/>
      <c r="X57" s="40"/>
      <c r="Y57" s="40"/>
      <c r="Z57" s="40"/>
      <c r="AA57" s="40"/>
      <c r="AB57" s="40"/>
      <c r="AC57" s="40"/>
      <c r="AD57" s="40"/>
      <c r="AE57" s="40"/>
    </row>
    <row r="58" s="2" customFormat="1" ht="40.05" customHeight="1">
      <c r="A58" s="40"/>
      <c r="B58" s="41"/>
      <c r="C58" s="34" t="s">
        <v>25</v>
      </c>
      <c r="D58" s="42"/>
      <c r="E58" s="42"/>
      <c r="F58" s="29" t="str">
        <f>E17</f>
        <v>Město Přelouč, Čs. Armády 1665, Přelouč</v>
      </c>
      <c r="G58" s="42"/>
      <c r="H58" s="42"/>
      <c r="I58" s="151" t="s">
        <v>33</v>
      </c>
      <c r="J58" s="38" t="str">
        <f>E23</f>
        <v>IKKO Hradec Králové,s.r.o., Bratří Štefanů 238, HK</v>
      </c>
      <c r="K58" s="42"/>
      <c r="L58" s="149"/>
      <c r="S58" s="40"/>
      <c r="T58" s="40"/>
      <c r="U58" s="40"/>
      <c r="V58" s="40"/>
      <c r="W58" s="40"/>
      <c r="X58" s="40"/>
      <c r="Y58" s="40"/>
      <c r="Z58" s="40"/>
      <c r="AA58" s="40"/>
      <c r="AB58" s="40"/>
      <c r="AC58" s="40"/>
      <c r="AD58" s="40"/>
      <c r="AE58" s="40"/>
    </row>
    <row r="59" s="2" customFormat="1" ht="15.15" customHeight="1">
      <c r="A59" s="40"/>
      <c r="B59" s="41"/>
      <c r="C59" s="34" t="s">
        <v>31</v>
      </c>
      <c r="D59" s="42"/>
      <c r="E59" s="42"/>
      <c r="F59" s="29" t="str">
        <f>IF(E20="","",E20)</f>
        <v>Vyplň údaj</v>
      </c>
      <c r="G59" s="42"/>
      <c r="H59" s="42"/>
      <c r="I59" s="151" t="s">
        <v>38</v>
      </c>
      <c r="J59" s="38" t="str">
        <f>E26</f>
        <v>L.Burianec</v>
      </c>
      <c r="K59" s="42"/>
      <c r="L59" s="149"/>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8"/>
      <c r="J60" s="42"/>
      <c r="K60" s="42"/>
      <c r="L60" s="149"/>
      <c r="S60" s="40"/>
      <c r="T60" s="40"/>
      <c r="U60" s="40"/>
      <c r="V60" s="40"/>
      <c r="W60" s="40"/>
      <c r="X60" s="40"/>
      <c r="Y60" s="40"/>
      <c r="Z60" s="40"/>
      <c r="AA60" s="40"/>
      <c r="AB60" s="40"/>
      <c r="AC60" s="40"/>
      <c r="AD60" s="40"/>
      <c r="AE60" s="40"/>
    </row>
    <row r="61" s="2" customFormat="1" ht="29.28" customHeight="1">
      <c r="A61" s="40"/>
      <c r="B61" s="41"/>
      <c r="C61" s="182" t="s">
        <v>132</v>
      </c>
      <c r="D61" s="183"/>
      <c r="E61" s="183"/>
      <c r="F61" s="183"/>
      <c r="G61" s="183"/>
      <c r="H61" s="183"/>
      <c r="I61" s="184"/>
      <c r="J61" s="185" t="s">
        <v>133</v>
      </c>
      <c r="K61" s="183"/>
      <c r="L61" s="149"/>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8"/>
      <c r="J62" s="42"/>
      <c r="K62" s="42"/>
      <c r="L62" s="149"/>
      <c r="S62" s="40"/>
      <c r="T62" s="40"/>
      <c r="U62" s="40"/>
      <c r="V62" s="40"/>
      <c r="W62" s="40"/>
      <c r="X62" s="40"/>
      <c r="Y62" s="40"/>
      <c r="Z62" s="40"/>
      <c r="AA62" s="40"/>
      <c r="AB62" s="40"/>
      <c r="AC62" s="40"/>
      <c r="AD62" s="40"/>
      <c r="AE62" s="40"/>
    </row>
    <row r="63" s="2" customFormat="1" ht="22.8" customHeight="1">
      <c r="A63" s="40"/>
      <c r="B63" s="41"/>
      <c r="C63" s="186" t="s">
        <v>74</v>
      </c>
      <c r="D63" s="42"/>
      <c r="E63" s="42"/>
      <c r="F63" s="42"/>
      <c r="G63" s="42"/>
      <c r="H63" s="42"/>
      <c r="I63" s="148"/>
      <c r="J63" s="104">
        <f>J92</f>
        <v>0</v>
      </c>
      <c r="K63" s="42"/>
      <c r="L63" s="149"/>
      <c r="S63" s="40"/>
      <c r="T63" s="40"/>
      <c r="U63" s="40"/>
      <c r="V63" s="40"/>
      <c r="W63" s="40"/>
      <c r="X63" s="40"/>
      <c r="Y63" s="40"/>
      <c r="Z63" s="40"/>
      <c r="AA63" s="40"/>
      <c r="AB63" s="40"/>
      <c r="AC63" s="40"/>
      <c r="AD63" s="40"/>
      <c r="AE63" s="40"/>
      <c r="AU63" s="19" t="s">
        <v>134</v>
      </c>
    </row>
    <row r="64" s="9" customFormat="1" ht="24.96" customHeight="1">
      <c r="A64" s="9"/>
      <c r="B64" s="187"/>
      <c r="C64" s="188"/>
      <c r="D64" s="189" t="s">
        <v>1414</v>
      </c>
      <c r="E64" s="190"/>
      <c r="F64" s="190"/>
      <c r="G64" s="190"/>
      <c r="H64" s="190"/>
      <c r="I64" s="191"/>
      <c r="J64" s="192">
        <f>J93</f>
        <v>0</v>
      </c>
      <c r="K64" s="188"/>
      <c r="L64" s="193"/>
      <c r="S64" s="9"/>
      <c r="T64" s="9"/>
      <c r="U64" s="9"/>
      <c r="V64" s="9"/>
      <c r="W64" s="9"/>
      <c r="X64" s="9"/>
      <c r="Y64" s="9"/>
      <c r="Z64" s="9"/>
      <c r="AA64" s="9"/>
      <c r="AB64" s="9"/>
      <c r="AC64" s="9"/>
      <c r="AD64" s="9"/>
      <c r="AE64" s="9"/>
    </row>
    <row r="65" s="10" customFormat="1" ht="19.92" customHeight="1">
      <c r="A65" s="10"/>
      <c r="B65" s="194"/>
      <c r="C65" s="127"/>
      <c r="D65" s="195" t="s">
        <v>2592</v>
      </c>
      <c r="E65" s="196"/>
      <c r="F65" s="196"/>
      <c r="G65" s="196"/>
      <c r="H65" s="196"/>
      <c r="I65" s="197"/>
      <c r="J65" s="198">
        <f>J94</f>
        <v>0</v>
      </c>
      <c r="K65" s="127"/>
      <c r="L65" s="199"/>
      <c r="S65" s="10"/>
      <c r="T65" s="10"/>
      <c r="U65" s="10"/>
      <c r="V65" s="10"/>
      <c r="W65" s="10"/>
      <c r="X65" s="10"/>
      <c r="Y65" s="10"/>
      <c r="Z65" s="10"/>
      <c r="AA65" s="10"/>
      <c r="AB65" s="10"/>
      <c r="AC65" s="10"/>
      <c r="AD65" s="10"/>
      <c r="AE65" s="10"/>
    </row>
    <row r="66" s="10" customFormat="1" ht="14.88" customHeight="1">
      <c r="A66" s="10"/>
      <c r="B66" s="194"/>
      <c r="C66" s="127"/>
      <c r="D66" s="195" t="s">
        <v>2593</v>
      </c>
      <c r="E66" s="196"/>
      <c r="F66" s="196"/>
      <c r="G66" s="196"/>
      <c r="H66" s="196"/>
      <c r="I66" s="197"/>
      <c r="J66" s="198">
        <f>J95</f>
        <v>0</v>
      </c>
      <c r="K66" s="127"/>
      <c r="L66" s="199"/>
      <c r="S66" s="10"/>
      <c r="T66" s="10"/>
      <c r="U66" s="10"/>
      <c r="V66" s="10"/>
      <c r="W66" s="10"/>
      <c r="X66" s="10"/>
      <c r="Y66" s="10"/>
      <c r="Z66" s="10"/>
      <c r="AA66" s="10"/>
      <c r="AB66" s="10"/>
      <c r="AC66" s="10"/>
      <c r="AD66" s="10"/>
      <c r="AE66" s="10"/>
    </row>
    <row r="67" s="10" customFormat="1" ht="14.88" customHeight="1">
      <c r="A67" s="10"/>
      <c r="B67" s="194"/>
      <c r="C67" s="127"/>
      <c r="D67" s="195" t="s">
        <v>2594</v>
      </c>
      <c r="E67" s="196"/>
      <c r="F67" s="196"/>
      <c r="G67" s="196"/>
      <c r="H67" s="196"/>
      <c r="I67" s="197"/>
      <c r="J67" s="198">
        <f>J101</f>
        <v>0</v>
      </c>
      <c r="K67" s="127"/>
      <c r="L67" s="199"/>
      <c r="S67" s="10"/>
      <c r="T67" s="10"/>
      <c r="U67" s="10"/>
      <c r="V67" s="10"/>
      <c r="W67" s="10"/>
      <c r="X67" s="10"/>
      <c r="Y67" s="10"/>
      <c r="Z67" s="10"/>
      <c r="AA67" s="10"/>
      <c r="AB67" s="10"/>
      <c r="AC67" s="10"/>
      <c r="AD67" s="10"/>
      <c r="AE67" s="10"/>
    </row>
    <row r="68" s="10" customFormat="1" ht="14.88" customHeight="1">
      <c r="A68" s="10"/>
      <c r="B68" s="194"/>
      <c r="C68" s="127"/>
      <c r="D68" s="195" t="s">
        <v>2595</v>
      </c>
      <c r="E68" s="196"/>
      <c r="F68" s="196"/>
      <c r="G68" s="196"/>
      <c r="H68" s="196"/>
      <c r="I68" s="197"/>
      <c r="J68" s="198">
        <f>J139</f>
        <v>0</v>
      </c>
      <c r="K68" s="127"/>
      <c r="L68" s="199"/>
      <c r="S68" s="10"/>
      <c r="T68" s="10"/>
      <c r="U68" s="10"/>
      <c r="V68" s="10"/>
      <c r="W68" s="10"/>
      <c r="X68" s="10"/>
      <c r="Y68" s="10"/>
      <c r="Z68" s="10"/>
      <c r="AA68" s="10"/>
      <c r="AB68" s="10"/>
      <c r="AC68" s="10"/>
      <c r="AD68" s="10"/>
      <c r="AE68" s="10"/>
    </row>
    <row r="69" s="10" customFormat="1" ht="14.88" customHeight="1">
      <c r="A69" s="10"/>
      <c r="B69" s="194"/>
      <c r="C69" s="127"/>
      <c r="D69" s="195" t="s">
        <v>2596</v>
      </c>
      <c r="E69" s="196"/>
      <c r="F69" s="196"/>
      <c r="G69" s="196"/>
      <c r="H69" s="196"/>
      <c r="I69" s="197"/>
      <c r="J69" s="198">
        <f>J158</f>
        <v>0</v>
      </c>
      <c r="K69" s="127"/>
      <c r="L69" s="199"/>
      <c r="S69" s="10"/>
      <c r="T69" s="10"/>
      <c r="U69" s="10"/>
      <c r="V69" s="10"/>
      <c r="W69" s="10"/>
      <c r="X69" s="10"/>
      <c r="Y69" s="10"/>
      <c r="Z69" s="10"/>
      <c r="AA69" s="10"/>
      <c r="AB69" s="10"/>
      <c r="AC69" s="10"/>
      <c r="AD69" s="10"/>
      <c r="AE69" s="10"/>
    </row>
    <row r="70" s="10" customFormat="1" ht="14.88" customHeight="1">
      <c r="A70" s="10"/>
      <c r="B70" s="194"/>
      <c r="C70" s="127"/>
      <c r="D70" s="195" t="s">
        <v>2597</v>
      </c>
      <c r="E70" s="196"/>
      <c r="F70" s="196"/>
      <c r="G70" s="196"/>
      <c r="H70" s="196"/>
      <c r="I70" s="197"/>
      <c r="J70" s="198">
        <f>J164</f>
        <v>0</v>
      </c>
      <c r="K70" s="127"/>
      <c r="L70" s="199"/>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148"/>
      <c r="J71" s="42"/>
      <c r="K71" s="42"/>
      <c r="L71" s="149"/>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177"/>
      <c r="J72" s="62"/>
      <c r="K72" s="62"/>
      <c r="L72" s="149"/>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180"/>
      <c r="J76" s="64"/>
      <c r="K76" s="64"/>
      <c r="L76" s="149"/>
      <c r="S76" s="40"/>
      <c r="T76" s="40"/>
      <c r="U76" s="40"/>
      <c r="V76" s="40"/>
      <c r="W76" s="40"/>
      <c r="X76" s="40"/>
      <c r="Y76" s="40"/>
      <c r="Z76" s="40"/>
      <c r="AA76" s="40"/>
      <c r="AB76" s="40"/>
      <c r="AC76" s="40"/>
      <c r="AD76" s="40"/>
      <c r="AE76" s="40"/>
    </row>
    <row r="77" s="2" customFormat="1" ht="24.96" customHeight="1">
      <c r="A77" s="40"/>
      <c r="B77" s="41"/>
      <c r="C77" s="25" t="s">
        <v>148</v>
      </c>
      <c r="D77" s="42"/>
      <c r="E77" s="42"/>
      <c r="F77" s="42"/>
      <c r="G77" s="42"/>
      <c r="H77" s="42"/>
      <c r="I77" s="148"/>
      <c r="J77" s="42"/>
      <c r="K77" s="42"/>
      <c r="L77" s="149"/>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148"/>
      <c r="J78" s="42"/>
      <c r="K78" s="42"/>
      <c r="L78" s="149"/>
      <c r="S78" s="40"/>
      <c r="T78" s="40"/>
      <c r="U78" s="40"/>
      <c r="V78" s="40"/>
      <c r="W78" s="40"/>
      <c r="X78" s="40"/>
      <c r="Y78" s="40"/>
      <c r="Z78" s="40"/>
      <c r="AA78" s="40"/>
      <c r="AB78" s="40"/>
      <c r="AC78" s="40"/>
      <c r="AD78" s="40"/>
      <c r="AE78" s="40"/>
    </row>
    <row r="79" s="2" customFormat="1" ht="12" customHeight="1">
      <c r="A79" s="40"/>
      <c r="B79" s="41"/>
      <c r="C79" s="34" t="s">
        <v>16</v>
      </c>
      <c r="D79" s="42"/>
      <c r="E79" s="42"/>
      <c r="F79" s="42"/>
      <c r="G79" s="42"/>
      <c r="H79" s="42"/>
      <c r="I79" s="148"/>
      <c r="J79" s="42"/>
      <c r="K79" s="42"/>
      <c r="L79" s="149"/>
      <c r="S79" s="40"/>
      <c r="T79" s="40"/>
      <c r="U79" s="40"/>
      <c r="V79" s="40"/>
      <c r="W79" s="40"/>
      <c r="X79" s="40"/>
      <c r="Y79" s="40"/>
      <c r="Z79" s="40"/>
      <c r="AA79" s="40"/>
      <c r="AB79" s="40"/>
      <c r="AC79" s="40"/>
      <c r="AD79" s="40"/>
      <c r="AE79" s="40"/>
    </row>
    <row r="80" s="2" customFormat="1" ht="16.5" customHeight="1">
      <c r="A80" s="40"/>
      <c r="B80" s="41"/>
      <c r="C80" s="42"/>
      <c r="D80" s="42"/>
      <c r="E80" s="181" t="str">
        <f>E7</f>
        <v>Splašková kanalizace Mělice s převedením odpadníchvod do Lohenic</v>
      </c>
      <c r="F80" s="34"/>
      <c r="G80" s="34"/>
      <c r="H80" s="34"/>
      <c r="I80" s="148"/>
      <c r="J80" s="42"/>
      <c r="K80" s="42"/>
      <c r="L80" s="149"/>
      <c r="S80" s="40"/>
      <c r="T80" s="40"/>
      <c r="U80" s="40"/>
      <c r="V80" s="40"/>
      <c r="W80" s="40"/>
      <c r="X80" s="40"/>
      <c r="Y80" s="40"/>
      <c r="Z80" s="40"/>
      <c r="AA80" s="40"/>
      <c r="AB80" s="40"/>
      <c r="AC80" s="40"/>
      <c r="AD80" s="40"/>
      <c r="AE80" s="40"/>
    </row>
    <row r="81" s="1" customFormat="1" ht="12" customHeight="1">
      <c r="B81" s="23"/>
      <c r="C81" s="34" t="s">
        <v>128</v>
      </c>
      <c r="D81" s="24"/>
      <c r="E81" s="24"/>
      <c r="F81" s="24"/>
      <c r="G81" s="24"/>
      <c r="H81" s="24"/>
      <c r="I81" s="140"/>
      <c r="J81" s="24"/>
      <c r="K81" s="24"/>
      <c r="L81" s="22"/>
    </row>
    <row r="82" s="2" customFormat="1" ht="16.5" customHeight="1">
      <c r="A82" s="40"/>
      <c r="B82" s="41"/>
      <c r="C82" s="42"/>
      <c r="D82" s="42"/>
      <c r="E82" s="181" t="s">
        <v>2380</v>
      </c>
      <c r="F82" s="42"/>
      <c r="G82" s="42"/>
      <c r="H82" s="42"/>
      <c r="I82" s="148"/>
      <c r="J82" s="42"/>
      <c r="K82" s="42"/>
      <c r="L82" s="149"/>
      <c r="S82" s="40"/>
      <c r="T82" s="40"/>
      <c r="U82" s="40"/>
      <c r="V82" s="40"/>
      <c r="W82" s="40"/>
      <c r="X82" s="40"/>
      <c r="Y82" s="40"/>
      <c r="Z82" s="40"/>
      <c r="AA82" s="40"/>
      <c r="AB82" s="40"/>
      <c r="AC82" s="40"/>
      <c r="AD82" s="40"/>
      <c r="AE82" s="40"/>
    </row>
    <row r="83" s="2" customFormat="1" ht="12" customHeight="1">
      <c r="A83" s="40"/>
      <c r="B83" s="41"/>
      <c r="C83" s="34" t="s">
        <v>1216</v>
      </c>
      <c r="D83" s="42"/>
      <c r="E83" s="42"/>
      <c r="F83" s="42"/>
      <c r="G83" s="42"/>
      <c r="H83" s="42"/>
      <c r="I83" s="148"/>
      <c r="J83" s="42"/>
      <c r="K83" s="42"/>
      <c r="L83" s="149"/>
      <c r="S83" s="40"/>
      <c r="T83" s="40"/>
      <c r="U83" s="40"/>
      <c r="V83" s="40"/>
      <c r="W83" s="40"/>
      <c r="X83" s="40"/>
      <c r="Y83" s="40"/>
      <c r="Z83" s="40"/>
      <c r="AA83" s="40"/>
      <c r="AB83" s="40"/>
      <c r="AC83" s="40"/>
      <c r="AD83" s="40"/>
      <c r="AE83" s="40"/>
    </row>
    <row r="84" s="2" customFormat="1" ht="16.5" customHeight="1">
      <c r="A84" s="40"/>
      <c r="B84" s="41"/>
      <c r="C84" s="42"/>
      <c r="D84" s="42"/>
      <c r="E84" s="71" t="str">
        <f>E11</f>
        <v>02el - PSOV č.2 - Lohenice</v>
      </c>
      <c r="F84" s="42"/>
      <c r="G84" s="42"/>
      <c r="H84" s="42"/>
      <c r="I84" s="148"/>
      <c r="J84" s="42"/>
      <c r="K84" s="42"/>
      <c r="L84" s="149"/>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148"/>
      <c r="J85" s="42"/>
      <c r="K85" s="42"/>
      <c r="L85" s="149"/>
      <c r="S85" s="40"/>
      <c r="T85" s="40"/>
      <c r="U85" s="40"/>
      <c r="V85" s="40"/>
      <c r="W85" s="40"/>
      <c r="X85" s="40"/>
      <c r="Y85" s="40"/>
      <c r="Z85" s="40"/>
      <c r="AA85" s="40"/>
      <c r="AB85" s="40"/>
      <c r="AC85" s="40"/>
      <c r="AD85" s="40"/>
      <c r="AE85" s="40"/>
    </row>
    <row r="86" s="2" customFormat="1" ht="12" customHeight="1">
      <c r="A86" s="40"/>
      <c r="B86" s="41"/>
      <c r="C86" s="34" t="s">
        <v>21</v>
      </c>
      <c r="D86" s="42"/>
      <c r="E86" s="42"/>
      <c r="F86" s="29" t="str">
        <f>F14</f>
        <v>k.ú. Mělice a Lohenice u Přelouče</v>
      </c>
      <c r="G86" s="42"/>
      <c r="H86" s="42"/>
      <c r="I86" s="151" t="s">
        <v>23</v>
      </c>
      <c r="J86" s="74" t="str">
        <f>IF(J14="","",J14)</f>
        <v>24. 5. 2019</v>
      </c>
      <c r="K86" s="42"/>
      <c r="L86" s="149"/>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148"/>
      <c r="J87" s="42"/>
      <c r="K87" s="42"/>
      <c r="L87" s="149"/>
      <c r="S87" s="40"/>
      <c r="T87" s="40"/>
      <c r="U87" s="40"/>
      <c r="V87" s="40"/>
      <c r="W87" s="40"/>
      <c r="X87" s="40"/>
      <c r="Y87" s="40"/>
      <c r="Z87" s="40"/>
      <c r="AA87" s="40"/>
      <c r="AB87" s="40"/>
      <c r="AC87" s="40"/>
      <c r="AD87" s="40"/>
      <c r="AE87" s="40"/>
    </row>
    <row r="88" s="2" customFormat="1" ht="40.05" customHeight="1">
      <c r="A88" s="40"/>
      <c r="B88" s="41"/>
      <c r="C88" s="34" t="s">
        <v>25</v>
      </c>
      <c r="D88" s="42"/>
      <c r="E88" s="42"/>
      <c r="F88" s="29" t="str">
        <f>E17</f>
        <v>Město Přelouč, Čs. Armády 1665, Přelouč</v>
      </c>
      <c r="G88" s="42"/>
      <c r="H88" s="42"/>
      <c r="I88" s="151" t="s">
        <v>33</v>
      </c>
      <c r="J88" s="38" t="str">
        <f>E23</f>
        <v>IKKO Hradec Králové,s.r.o., Bratří Štefanů 238, HK</v>
      </c>
      <c r="K88" s="42"/>
      <c r="L88" s="149"/>
      <c r="S88" s="40"/>
      <c r="T88" s="40"/>
      <c r="U88" s="40"/>
      <c r="V88" s="40"/>
      <c r="W88" s="40"/>
      <c r="X88" s="40"/>
      <c r="Y88" s="40"/>
      <c r="Z88" s="40"/>
      <c r="AA88" s="40"/>
      <c r="AB88" s="40"/>
      <c r="AC88" s="40"/>
      <c r="AD88" s="40"/>
      <c r="AE88" s="40"/>
    </row>
    <row r="89" s="2" customFormat="1" ht="15.15" customHeight="1">
      <c r="A89" s="40"/>
      <c r="B89" s="41"/>
      <c r="C89" s="34" t="s">
        <v>31</v>
      </c>
      <c r="D89" s="42"/>
      <c r="E89" s="42"/>
      <c r="F89" s="29" t="str">
        <f>IF(E20="","",E20)</f>
        <v>Vyplň údaj</v>
      </c>
      <c r="G89" s="42"/>
      <c r="H89" s="42"/>
      <c r="I89" s="151" t="s">
        <v>38</v>
      </c>
      <c r="J89" s="38" t="str">
        <f>E26</f>
        <v>L.Burianec</v>
      </c>
      <c r="K89" s="42"/>
      <c r="L89" s="149"/>
      <c r="S89" s="40"/>
      <c r="T89" s="40"/>
      <c r="U89" s="40"/>
      <c r="V89" s="40"/>
      <c r="W89" s="40"/>
      <c r="X89" s="40"/>
      <c r="Y89" s="40"/>
      <c r="Z89" s="40"/>
      <c r="AA89" s="40"/>
      <c r="AB89" s="40"/>
      <c r="AC89" s="40"/>
      <c r="AD89" s="40"/>
      <c r="AE89" s="40"/>
    </row>
    <row r="90" s="2" customFormat="1" ht="10.32" customHeight="1">
      <c r="A90" s="40"/>
      <c r="B90" s="41"/>
      <c r="C90" s="42"/>
      <c r="D90" s="42"/>
      <c r="E90" s="42"/>
      <c r="F90" s="42"/>
      <c r="G90" s="42"/>
      <c r="H90" s="42"/>
      <c r="I90" s="148"/>
      <c r="J90" s="42"/>
      <c r="K90" s="42"/>
      <c r="L90" s="149"/>
      <c r="S90" s="40"/>
      <c r="T90" s="40"/>
      <c r="U90" s="40"/>
      <c r="V90" s="40"/>
      <c r="W90" s="40"/>
      <c r="X90" s="40"/>
      <c r="Y90" s="40"/>
      <c r="Z90" s="40"/>
      <c r="AA90" s="40"/>
      <c r="AB90" s="40"/>
      <c r="AC90" s="40"/>
      <c r="AD90" s="40"/>
      <c r="AE90" s="40"/>
    </row>
    <row r="91" s="11" customFormat="1" ht="29.28" customHeight="1">
      <c r="A91" s="200"/>
      <c r="B91" s="201"/>
      <c r="C91" s="202" t="s">
        <v>149</v>
      </c>
      <c r="D91" s="203" t="s">
        <v>61</v>
      </c>
      <c r="E91" s="203" t="s">
        <v>57</v>
      </c>
      <c r="F91" s="203" t="s">
        <v>58</v>
      </c>
      <c r="G91" s="203" t="s">
        <v>150</v>
      </c>
      <c r="H91" s="203" t="s">
        <v>151</v>
      </c>
      <c r="I91" s="204" t="s">
        <v>152</v>
      </c>
      <c r="J91" s="203" t="s">
        <v>133</v>
      </c>
      <c r="K91" s="205" t="s">
        <v>153</v>
      </c>
      <c r="L91" s="206"/>
      <c r="M91" s="94" t="s">
        <v>19</v>
      </c>
      <c r="N91" s="95" t="s">
        <v>46</v>
      </c>
      <c r="O91" s="95" t="s">
        <v>154</v>
      </c>
      <c r="P91" s="95" t="s">
        <v>155</v>
      </c>
      <c r="Q91" s="95" t="s">
        <v>156</v>
      </c>
      <c r="R91" s="95" t="s">
        <v>157</v>
      </c>
      <c r="S91" s="95" t="s">
        <v>158</v>
      </c>
      <c r="T91" s="96" t="s">
        <v>159</v>
      </c>
      <c r="U91" s="200"/>
      <c r="V91" s="200"/>
      <c r="W91" s="200"/>
      <c r="X91" s="200"/>
      <c r="Y91" s="200"/>
      <c r="Z91" s="200"/>
      <c r="AA91" s="200"/>
      <c r="AB91" s="200"/>
      <c r="AC91" s="200"/>
      <c r="AD91" s="200"/>
      <c r="AE91" s="200"/>
    </row>
    <row r="92" s="2" customFormat="1" ht="22.8" customHeight="1">
      <c r="A92" s="40"/>
      <c r="B92" s="41"/>
      <c r="C92" s="101" t="s">
        <v>160</v>
      </c>
      <c r="D92" s="42"/>
      <c r="E92" s="42"/>
      <c r="F92" s="42"/>
      <c r="G92" s="42"/>
      <c r="H92" s="42"/>
      <c r="I92" s="148"/>
      <c r="J92" s="207">
        <f>BK92</f>
        <v>0</v>
      </c>
      <c r="K92" s="42"/>
      <c r="L92" s="46"/>
      <c r="M92" s="97"/>
      <c r="N92" s="208"/>
      <c r="O92" s="98"/>
      <c r="P92" s="209">
        <f>P93</f>
        <v>0</v>
      </c>
      <c r="Q92" s="98"/>
      <c r="R92" s="209">
        <f>R93</f>
        <v>0</v>
      </c>
      <c r="S92" s="98"/>
      <c r="T92" s="210">
        <f>T93</f>
        <v>0</v>
      </c>
      <c r="U92" s="40"/>
      <c r="V92" s="40"/>
      <c r="W92" s="40"/>
      <c r="X92" s="40"/>
      <c r="Y92" s="40"/>
      <c r="Z92" s="40"/>
      <c r="AA92" s="40"/>
      <c r="AB92" s="40"/>
      <c r="AC92" s="40"/>
      <c r="AD92" s="40"/>
      <c r="AE92" s="40"/>
      <c r="AT92" s="19" t="s">
        <v>75</v>
      </c>
      <c r="AU92" s="19" t="s">
        <v>134</v>
      </c>
      <c r="BK92" s="211">
        <f>BK93</f>
        <v>0</v>
      </c>
    </row>
    <row r="93" s="12" customFormat="1" ht="25.92" customHeight="1">
      <c r="A93" s="12"/>
      <c r="B93" s="212"/>
      <c r="C93" s="213"/>
      <c r="D93" s="214" t="s">
        <v>75</v>
      </c>
      <c r="E93" s="215" t="s">
        <v>1418</v>
      </c>
      <c r="F93" s="215" t="s">
        <v>1419</v>
      </c>
      <c r="G93" s="213"/>
      <c r="H93" s="213"/>
      <c r="I93" s="216"/>
      <c r="J93" s="217">
        <f>BK93</f>
        <v>0</v>
      </c>
      <c r="K93" s="213"/>
      <c r="L93" s="218"/>
      <c r="M93" s="219"/>
      <c r="N93" s="220"/>
      <c r="O93" s="220"/>
      <c r="P93" s="221">
        <f>P94</f>
        <v>0</v>
      </c>
      <c r="Q93" s="220"/>
      <c r="R93" s="221">
        <f>R94</f>
        <v>0</v>
      </c>
      <c r="S93" s="220"/>
      <c r="T93" s="222">
        <f>T94</f>
        <v>0</v>
      </c>
      <c r="U93" s="12"/>
      <c r="V93" s="12"/>
      <c r="W93" s="12"/>
      <c r="X93" s="12"/>
      <c r="Y93" s="12"/>
      <c r="Z93" s="12"/>
      <c r="AA93" s="12"/>
      <c r="AB93" s="12"/>
      <c r="AC93" s="12"/>
      <c r="AD93" s="12"/>
      <c r="AE93" s="12"/>
      <c r="AR93" s="223" t="s">
        <v>176</v>
      </c>
      <c r="AT93" s="224" t="s">
        <v>75</v>
      </c>
      <c r="AU93" s="224" t="s">
        <v>76</v>
      </c>
      <c r="AY93" s="223" t="s">
        <v>162</v>
      </c>
      <c r="BK93" s="225">
        <f>BK94</f>
        <v>0</v>
      </c>
    </row>
    <row r="94" s="12" customFormat="1" ht="22.8" customHeight="1">
      <c r="A94" s="12"/>
      <c r="B94" s="212"/>
      <c r="C94" s="213"/>
      <c r="D94" s="214" t="s">
        <v>75</v>
      </c>
      <c r="E94" s="226" t="s">
        <v>2598</v>
      </c>
      <c r="F94" s="226" t="s">
        <v>121</v>
      </c>
      <c r="G94" s="213"/>
      <c r="H94" s="213"/>
      <c r="I94" s="216"/>
      <c r="J94" s="227">
        <f>BK94</f>
        <v>0</v>
      </c>
      <c r="K94" s="213"/>
      <c r="L94" s="218"/>
      <c r="M94" s="219"/>
      <c r="N94" s="220"/>
      <c r="O94" s="220"/>
      <c r="P94" s="221">
        <f>P95+P101+P139+P158+P164</f>
        <v>0</v>
      </c>
      <c r="Q94" s="220"/>
      <c r="R94" s="221">
        <f>R95+R101+R139+R158+R164</f>
        <v>0</v>
      </c>
      <c r="S94" s="220"/>
      <c r="T94" s="222">
        <f>T95+T101+T139+T158+T164</f>
        <v>0</v>
      </c>
      <c r="U94" s="12"/>
      <c r="V94" s="12"/>
      <c r="W94" s="12"/>
      <c r="X94" s="12"/>
      <c r="Y94" s="12"/>
      <c r="Z94" s="12"/>
      <c r="AA94" s="12"/>
      <c r="AB94" s="12"/>
      <c r="AC94" s="12"/>
      <c r="AD94" s="12"/>
      <c r="AE94" s="12"/>
      <c r="AR94" s="223" t="s">
        <v>176</v>
      </c>
      <c r="AT94" s="224" t="s">
        <v>75</v>
      </c>
      <c r="AU94" s="224" t="s">
        <v>84</v>
      </c>
      <c r="AY94" s="223" t="s">
        <v>162</v>
      </c>
      <c r="BK94" s="225">
        <f>BK95+BK101+BK139+BK158+BK164</f>
        <v>0</v>
      </c>
    </row>
    <row r="95" s="12" customFormat="1" ht="20.88" customHeight="1">
      <c r="A95" s="12"/>
      <c r="B95" s="212"/>
      <c r="C95" s="213"/>
      <c r="D95" s="214" t="s">
        <v>75</v>
      </c>
      <c r="E95" s="226" t="s">
        <v>1953</v>
      </c>
      <c r="F95" s="226" t="s">
        <v>2599</v>
      </c>
      <c r="G95" s="213"/>
      <c r="H95" s="213"/>
      <c r="I95" s="216"/>
      <c r="J95" s="227">
        <f>BK95</f>
        <v>0</v>
      </c>
      <c r="K95" s="213"/>
      <c r="L95" s="218"/>
      <c r="M95" s="219"/>
      <c r="N95" s="220"/>
      <c r="O95" s="220"/>
      <c r="P95" s="221">
        <f>SUM(P96:P100)</f>
        <v>0</v>
      </c>
      <c r="Q95" s="220"/>
      <c r="R95" s="221">
        <f>SUM(R96:R100)</f>
        <v>0</v>
      </c>
      <c r="S95" s="220"/>
      <c r="T95" s="222">
        <f>SUM(T96:T100)</f>
        <v>0</v>
      </c>
      <c r="U95" s="12"/>
      <c r="V95" s="12"/>
      <c r="W95" s="12"/>
      <c r="X95" s="12"/>
      <c r="Y95" s="12"/>
      <c r="Z95" s="12"/>
      <c r="AA95" s="12"/>
      <c r="AB95" s="12"/>
      <c r="AC95" s="12"/>
      <c r="AD95" s="12"/>
      <c r="AE95" s="12"/>
      <c r="AR95" s="223" t="s">
        <v>176</v>
      </c>
      <c r="AT95" s="224" t="s">
        <v>75</v>
      </c>
      <c r="AU95" s="224" t="s">
        <v>86</v>
      </c>
      <c r="AY95" s="223" t="s">
        <v>162</v>
      </c>
      <c r="BK95" s="225">
        <f>SUM(BK96:BK100)</f>
        <v>0</v>
      </c>
    </row>
    <row r="96" s="2" customFormat="1" ht="16.5" customHeight="1">
      <c r="A96" s="40"/>
      <c r="B96" s="41"/>
      <c r="C96" s="228" t="s">
        <v>84</v>
      </c>
      <c r="D96" s="228" t="s">
        <v>164</v>
      </c>
      <c r="E96" s="229" t="s">
        <v>1955</v>
      </c>
      <c r="F96" s="230" t="s">
        <v>2600</v>
      </c>
      <c r="G96" s="231" t="s">
        <v>1442</v>
      </c>
      <c r="H96" s="232">
        <v>1</v>
      </c>
      <c r="I96" s="233"/>
      <c r="J96" s="234">
        <f>ROUND(I96*H96,2)</f>
        <v>0</v>
      </c>
      <c r="K96" s="230" t="s">
        <v>19</v>
      </c>
      <c r="L96" s="46"/>
      <c r="M96" s="235" t="s">
        <v>19</v>
      </c>
      <c r="N96" s="236" t="s">
        <v>47</v>
      </c>
      <c r="O96" s="86"/>
      <c r="P96" s="237">
        <f>O96*H96</f>
        <v>0</v>
      </c>
      <c r="Q96" s="237">
        <v>0</v>
      </c>
      <c r="R96" s="237">
        <f>Q96*H96</f>
        <v>0</v>
      </c>
      <c r="S96" s="237">
        <v>0</v>
      </c>
      <c r="T96" s="238">
        <f>S96*H96</f>
        <v>0</v>
      </c>
      <c r="U96" s="40"/>
      <c r="V96" s="40"/>
      <c r="W96" s="40"/>
      <c r="X96" s="40"/>
      <c r="Y96" s="40"/>
      <c r="Z96" s="40"/>
      <c r="AA96" s="40"/>
      <c r="AB96" s="40"/>
      <c r="AC96" s="40"/>
      <c r="AD96" s="40"/>
      <c r="AE96" s="40"/>
      <c r="AR96" s="239" t="s">
        <v>519</v>
      </c>
      <c r="AT96" s="239" t="s">
        <v>164</v>
      </c>
      <c r="AU96" s="239" t="s">
        <v>176</v>
      </c>
      <c r="AY96" s="19" t="s">
        <v>162</v>
      </c>
      <c r="BE96" s="240">
        <f>IF(N96="základní",J96,0)</f>
        <v>0</v>
      </c>
      <c r="BF96" s="240">
        <f>IF(N96="snížená",J96,0)</f>
        <v>0</v>
      </c>
      <c r="BG96" s="240">
        <f>IF(N96="zákl. přenesená",J96,0)</f>
        <v>0</v>
      </c>
      <c r="BH96" s="240">
        <f>IF(N96="sníž. přenesená",J96,0)</f>
        <v>0</v>
      </c>
      <c r="BI96" s="240">
        <f>IF(N96="nulová",J96,0)</f>
        <v>0</v>
      </c>
      <c r="BJ96" s="19" t="s">
        <v>84</v>
      </c>
      <c r="BK96" s="240">
        <f>ROUND(I96*H96,2)</f>
        <v>0</v>
      </c>
      <c r="BL96" s="19" t="s">
        <v>519</v>
      </c>
      <c r="BM96" s="239" t="s">
        <v>2601</v>
      </c>
    </row>
    <row r="97" s="2" customFormat="1" ht="16.5" customHeight="1">
      <c r="A97" s="40"/>
      <c r="B97" s="41"/>
      <c r="C97" s="228" t="s">
        <v>86</v>
      </c>
      <c r="D97" s="228" t="s">
        <v>164</v>
      </c>
      <c r="E97" s="229" t="s">
        <v>1958</v>
      </c>
      <c r="F97" s="230" t="s">
        <v>2602</v>
      </c>
      <c r="G97" s="231" t="s">
        <v>1424</v>
      </c>
      <c r="H97" s="232">
        <v>2</v>
      </c>
      <c r="I97" s="233"/>
      <c r="J97" s="234">
        <f>ROUND(I97*H97,2)</f>
        <v>0</v>
      </c>
      <c r="K97" s="230" t="s">
        <v>19</v>
      </c>
      <c r="L97" s="46"/>
      <c r="M97" s="235" t="s">
        <v>19</v>
      </c>
      <c r="N97" s="236" t="s">
        <v>47</v>
      </c>
      <c r="O97" s="86"/>
      <c r="P97" s="237">
        <f>O97*H97</f>
        <v>0</v>
      </c>
      <c r="Q97" s="237">
        <v>0</v>
      </c>
      <c r="R97" s="237">
        <f>Q97*H97</f>
        <v>0</v>
      </c>
      <c r="S97" s="237">
        <v>0</v>
      </c>
      <c r="T97" s="238">
        <f>S97*H97</f>
        <v>0</v>
      </c>
      <c r="U97" s="40"/>
      <c r="V97" s="40"/>
      <c r="W97" s="40"/>
      <c r="X97" s="40"/>
      <c r="Y97" s="40"/>
      <c r="Z97" s="40"/>
      <c r="AA97" s="40"/>
      <c r="AB97" s="40"/>
      <c r="AC97" s="40"/>
      <c r="AD97" s="40"/>
      <c r="AE97" s="40"/>
      <c r="AR97" s="239" t="s">
        <v>519</v>
      </c>
      <c r="AT97" s="239" t="s">
        <v>164</v>
      </c>
      <c r="AU97" s="239" t="s">
        <v>176</v>
      </c>
      <c r="AY97" s="19" t="s">
        <v>162</v>
      </c>
      <c r="BE97" s="240">
        <f>IF(N97="základní",J97,0)</f>
        <v>0</v>
      </c>
      <c r="BF97" s="240">
        <f>IF(N97="snížená",J97,0)</f>
        <v>0</v>
      </c>
      <c r="BG97" s="240">
        <f>IF(N97="zákl. přenesená",J97,0)</f>
        <v>0</v>
      </c>
      <c r="BH97" s="240">
        <f>IF(N97="sníž. přenesená",J97,0)</f>
        <v>0</v>
      </c>
      <c r="BI97" s="240">
        <f>IF(N97="nulová",J97,0)</f>
        <v>0</v>
      </c>
      <c r="BJ97" s="19" t="s">
        <v>84</v>
      </c>
      <c r="BK97" s="240">
        <f>ROUND(I97*H97,2)</f>
        <v>0</v>
      </c>
      <c r="BL97" s="19" t="s">
        <v>519</v>
      </c>
      <c r="BM97" s="239" t="s">
        <v>2603</v>
      </c>
    </row>
    <row r="98" s="2" customFormat="1" ht="16.5" customHeight="1">
      <c r="A98" s="40"/>
      <c r="B98" s="41"/>
      <c r="C98" s="228" t="s">
        <v>176</v>
      </c>
      <c r="D98" s="228" t="s">
        <v>164</v>
      </c>
      <c r="E98" s="229" t="s">
        <v>1961</v>
      </c>
      <c r="F98" s="230" t="s">
        <v>2604</v>
      </c>
      <c r="G98" s="231" t="s">
        <v>1442</v>
      </c>
      <c r="H98" s="232">
        <v>1</v>
      </c>
      <c r="I98" s="233"/>
      <c r="J98" s="234">
        <f>ROUND(I98*H98,2)</f>
        <v>0</v>
      </c>
      <c r="K98" s="230" t="s">
        <v>19</v>
      </c>
      <c r="L98" s="46"/>
      <c r="M98" s="235" t="s">
        <v>19</v>
      </c>
      <c r="N98" s="236" t="s">
        <v>47</v>
      </c>
      <c r="O98" s="86"/>
      <c r="P98" s="237">
        <f>O98*H98</f>
        <v>0</v>
      </c>
      <c r="Q98" s="237">
        <v>0</v>
      </c>
      <c r="R98" s="237">
        <f>Q98*H98</f>
        <v>0</v>
      </c>
      <c r="S98" s="237">
        <v>0</v>
      </c>
      <c r="T98" s="238">
        <f>S98*H98</f>
        <v>0</v>
      </c>
      <c r="U98" s="40"/>
      <c r="V98" s="40"/>
      <c r="W98" s="40"/>
      <c r="X98" s="40"/>
      <c r="Y98" s="40"/>
      <c r="Z98" s="40"/>
      <c r="AA98" s="40"/>
      <c r="AB98" s="40"/>
      <c r="AC98" s="40"/>
      <c r="AD98" s="40"/>
      <c r="AE98" s="40"/>
      <c r="AR98" s="239" t="s">
        <v>519</v>
      </c>
      <c r="AT98" s="239" t="s">
        <v>164</v>
      </c>
      <c r="AU98" s="239" t="s">
        <v>176</v>
      </c>
      <c r="AY98" s="19" t="s">
        <v>162</v>
      </c>
      <c r="BE98" s="240">
        <f>IF(N98="základní",J98,0)</f>
        <v>0</v>
      </c>
      <c r="BF98" s="240">
        <f>IF(N98="snížená",J98,0)</f>
        <v>0</v>
      </c>
      <c r="BG98" s="240">
        <f>IF(N98="zákl. přenesená",J98,0)</f>
        <v>0</v>
      </c>
      <c r="BH98" s="240">
        <f>IF(N98="sníž. přenesená",J98,0)</f>
        <v>0</v>
      </c>
      <c r="BI98" s="240">
        <f>IF(N98="nulová",J98,0)</f>
        <v>0</v>
      </c>
      <c r="BJ98" s="19" t="s">
        <v>84</v>
      </c>
      <c r="BK98" s="240">
        <f>ROUND(I98*H98,2)</f>
        <v>0</v>
      </c>
      <c r="BL98" s="19" t="s">
        <v>519</v>
      </c>
      <c r="BM98" s="239" t="s">
        <v>2605</v>
      </c>
    </row>
    <row r="99" s="2" customFormat="1" ht="16.5" customHeight="1">
      <c r="A99" s="40"/>
      <c r="B99" s="41"/>
      <c r="C99" s="228" t="s">
        <v>169</v>
      </c>
      <c r="D99" s="228" t="s">
        <v>164</v>
      </c>
      <c r="E99" s="229" t="s">
        <v>1964</v>
      </c>
      <c r="F99" s="230" t="s">
        <v>2606</v>
      </c>
      <c r="G99" s="231" t="s">
        <v>1424</v>
      </c>
      <c r="H99" s="232">
        <v>1</v>
      </c>
      <c r="I99" s="233"/>
      <c r="J99" s="234">
        <f>ROUND(I99*H99,2)</f>
        <v>0</v>
      </c>
      <c r="K99" s="230" t="s">
        <v>19</v>
      </c>
      <c r="L99" s="46"/>
      <c r="M99" s="235" t="s">
        <v>19</v>
      </c>
      <c r="N99" s="236" t="s">
        <v>47</v>
      </c>
      <c r="O99" s="86"/>
      <c r="P99" s="237">
        <f>O99*H99</f>
        <v>0</v>
      </c>
      <c r="Q99" s="237">
        <v>0</v>
      </c>
      <c r="R99" s="237">
        <f>Q99*H99</f>
        <v>0</v>
      </c>
      <c r="S99" s="237">
        <v>0</v>
      </c>
      <c r="T99" s="238">
        <f>S99*H99</f>
        <v>0</v>
      </c>
      <c r="U99" s="40"/>
      <c r="V99" s="40"/>
      <c r="W99" s="40"/>
      <c r="X99" s="40"/>
      <c r="Y99" s="40"/>
      <c r="Z99" s="40"/>
      <c r="AA99" s="40"/>
      <c r="AB99" s="40"/>
      <c r="AC99" s="40"/>
      <c r="AD99" s="40"/>
      <c r="AE99" s="40"/>
      <c r="AR99" s="239" t="s">
        <v>519</v>
      </c>
      <c r="AT99" s="239" t="s">
        <v>164</v>
      </c>
      <c r="AU99" s="239" t="s">
        <v>176</v>
      </c>
      <c r="AY99" s="19" t="s">
        <v>162</v>
      </c>
      <c r="BE99" s="240">
        <f>IF(N99="základní",J99,0)</f>
        <v>0</v>
      </c>
      <c r="BF99" s="240">
        <f>IF(N99="snížená",J99,0)</f>
        <v>0</v>
      </c>
      <c r="BG99" s="240">
        <f>IF(N99="zákl. přenesená",J99,0)</f>
        <v>0</v>
      </c>
      <c r="BH99" s="240">
        <f>IF(N99="sníž. přenesená",J99,0)</f>
        <v>0</v>
      </c>
      <c r="BI99" s="240">
        <f>IF(N99="nulová",J99,0)</f>
        <v>0</v>
      </c>
      <c r="BJ99" s="19" t="s">
        <v>84</v>
      </c>
      <c r="BK99" s="240">
        <f>ROUND(I99*H99,2)</f>
        <v>0</v>
      </c>
      <c r="BL99" s="19" t="s">
        <v>519</v>
      </c>
      <c r="BM99" s="239" t="s">
        <v>2607</v>
      </c>
    </row>
    <row r="100" s="2" customFormat="1" ht="16.5" customHeight="1">
      <c r="A100" s="40"/>
      <c r="B100" s="41"/>
      <c r="C100" s="228" t="s">
        <v>193</v>
      </c>
      <c r="D100" s="228" t="s">
        <v>164</v>
      </c>
      <c r="E100" s="229" t="s">
        <v>1967</v>
      </c>
      <c r="F100" s="230" t="s">
        <v>2608</v>
      </c>
      <c r="G100" s="231" t="s">
        <v>1424</v>
      </c>
      <c r="H100" s="232">
        <v>1</v>
      </c>
      <c r="I100" s="233"/>
      <c r="J100" s="234">
        <f>ROUND(I100*H100,2)</f>
        <v>0</v>
      </c>
      <c r="K100" s="230" t="s">
        <v>19</v>
      </c>
      <c r="L100" s="46"/>
      <c r="M100" s="235" t="s">
        <v>19</v>
      </c>
      <c r="N100" s="236" t="s">
        <v>47</v>
      </c>
      <c r="O100" s="86"/>
      <c r="P100" s="237">
        <f>O100*H100</f>
        <v>0</v>
      </c>
      <c r="Q100" s="237">
        <v>0</v>
      </c>
      <c r="R100" s="237">
        <f>Q100*H100</f>
        <v>0</v>
      </c>
      <c r="S100" s="237">
        <v>0</v>
      </c>
      <c r="T100" s="238">
        <f>S100*H100</f>
        <v>0</v>
      </c>
      <c r="U100" s="40"/>
      <c r="V100" s="40"/>
      <c r="W100" s="40"/>
      <c r="X100" s="40"/>
      <c r="Y100" s="40"/>
      <c r="Z100" s="40"/>
      <c r="AA100" s="40"/>
      <c r="AB100" s="40"/>
      <c r="AC100" s="40"/>
      <c r="AD100" s="40"/>
      <c r="AE100" s="40"/>
      <c r="AR100" s="239" t="s">
        <v>519</v>
      </c>
      <c r="AT100" s="239" t="s">
        <v>164</v>
      </c>
      <c r="AU100" s="239" t="s">
        <v>176</v>
      </c>
      <c r="AY100" s="19" t="s">
        <v>162</v>
      </c>
      <c r="BE100" s="240">
        <f>IF(N100="základní",J100,0)</f>
        <v>0</v>
      </c>
      <c r="BF100" s="240">
        <f>IF(N100="snížená",J100,0)</f>
        <v>0</v>
      </c>
      <c r="BG100" s="240">
        <f>IF(N100="zákl. přenesená",J100,0)</f>
        <v>0</v>
      </c>
      <c r="BH100" s="240">
        <f>IF(N100="sníž. přenesená",J100,0)</f>
        <v>0</v>
      </c>
      <c r="BI100" s="240">
        <f>IF(N100="nulová",J100,0)</f>
        <v>0</v>
      </c>
      <c r="BJ100" s="19" t="s">
        <v>84</v>
      </c>
      <c r="BK100" s="240">
        <f>ROUND(I100*H100,2)</f>
        <v>0</v>
      </c>
      <c r="BL100" s="19" t="s">
        <v>519</v>
      </c>
      <c r="BM100" s="239" t="s">
        <v>2609</v>
      </c>
    </row>
    <row r="101" s="12" customFormat="1" ht="20.88" customHeight="1">
      <c r="A101" s="12"/>
      <c r="B101" s="212"/>
      <c r="C101" s="213"/>
      <c r="D101" s="214" t="s">
        <v>75</v>
      </c>
      <c r="E101" s="226" t="s">
        <v>2610</v>
      </c>
      <c r="F101" s="226" t="s">
        <v>2388</v>
      </c>
      <c r="G101" s="213"/>
      <c r="H101" s="213"/>
      <c r="I101" s="216"/>
      <c r="J101" s="227">
        <f>BK101</f>
        <v>0</v>
      </c>
      <c r="K101" s="213"/>
      <c r="L101" s="218"/>
      <c r="M101" s="219"/>
      <c r="N101" s="220"/>
      <c r="O101" s="220"/>
      <c r="P101" s="221">
        <f>SUM(P102:P138)</f>
        <v>0</v>
      </c>
      <c r="Q101" s="220"/>
      <c r="R101" s="221">
        <f>SUM(R102:R138)</f>
        <v>0</v>
      </c>
      <c r="S101" s="220"/>
      <c r="T101" s="222">
        <f>SUM(T102:T138)</f>
        <v>0</v>
      </c>
      <c r="U101" s="12"/>
      <c r="V101" s="12"/>
      <c r="W101" s="12"/>
      <c r="X101" s="12"/>
      <c r="Y101" s="12"/>
      <c r="Z101" s="12"/>
      <c r="AA101" s="12"/>
      <c r="AB101" s="12"/>
      <c r="AC101" s="12"/>
      <c r="AD101" s="12"/>
      <c r="AE101" s="12"/>
      <c r="AR101" s="223" t="s">
        <v>176</v>
      </c>
      <c r="AT101" s="224" t="s">
        <v>75</v>
      </c>
      <c r="AU101" s="224" t="s">
        <v>86</v>
      </c>
      <c r="AY101" s="223" t="s">
        <v>162</v>
      </c>
      <c r="BK101" s="225">
        <f>SUM(BK102:BK138)</f>
        <v>0</v>
      </c>
    </row>
    <row r="102" s="2" customFormat="1" ht="16.5" customHeight="1">
      <c r="A102" s="40"/>
      <c r="B102" s="41"/>
      <c r="C102" s="228" t="s">
        <v>199</v>
      </c>
      <c r="D102" s="228" t="s">
        <v>164</v>
      </c>
      <c r="E102" s="229" t="s">
        <v>2611</v>
      </c>
      <c r="F102" s="230" t="s">
        <v>2612</v>
      </c>
      <c r="G102" s="231" t="s">
        <v>1424</v>
      </c>
      <c r="H102" s="232">
        <v>1</v>
      </c>
      <c r="I102" s="233"/>
      <c r="J102" s="234">
        <f>ROUND(I102*H102,2)</f>
        <v>0</v>
      </c>
      <c r="K102" s="230" t="s">
        <v>19</v>
      </c>
      <c r="L102" s="46"/>
      <c r="M102" s="235" t="s">
        <v>19</v>
      </c>
      <c r="N102" s="236" t="s">
        <v>47</v>
      </c>
      <c r="O102" s="86"/>
      <c r="P102" s="237">
        <f>O102*H102</f>
        <v>0</v>
      </c>
      <c r="Q102" s="237">
        <v>0</v>
      </c>
      <c r="R102" s="237">
        <f>Q102*H102</f>
        <v>0</v>
      </c>
      <c r="S102" s="237">
        <v>0</v>
      </c>
      <c r="T102" s="238">
        <f>S102*H102</f>
        <v>0</v>
      </c>
      <c r="U102" s="40"/>
      <c r="V102" s="40"/>
      <c r="W102" s="40"/>
      <c r="X102" s="40"/>
      <c r="Y102" s="40"/>
      <c r="Z102" s="40"/>
      <c r="AA102" s="40"/>
      <c r="AB102" s="40"/>
      <c r="AC102" s="40"/>
      <c r="AD102" s="40"/>
      <c r="AE102" s="40"/>
      <c r="AR102" s="239" t="s">
        <v>519</v>
      </c>
      <c r="AT102" s="239" t="s">
        <v>164</v>
      </c>
      <c r="AU102" s="239" t="s">
        <v>176</v>
      </c>
      <c r="AY102" s="19" t="s">
        <v>162</v>
      </c>
      <c r="BE102" s="240">
        <f>IF(N102="základní",J102,0)</f>
        <v>0</v>
      </c>
      <c r="BF102" s="240">
        <f>IF(N102="snížená",J102,0)</f>
        <v>0</v>
      </c>
      <c r="BG102" s="240">
        <f>IF(N102="zákl. přenesená",J102,0)</f>
        <v>0</v>
      </c>
      <c r="BH102" s="240">
        <f>IF(N102="sníž. přenesená",J102,0)</f>
        <v>0</v>
      </c>
      <c r="BI102" s="240">
        <f>IF(N102="nulová",J102,0)</f>
        <v>0</v>
      </c>
      <c r="BJ102" s="19" t="s">
        <v>84</v>
      </c>
      <c r="BK102" s="240">
        <f>ROUND(I102*H102,2)</f>
        <v>0</v>
      </c>
      <c r="BL102" s="19" t="s">
        <v>519</v>
      </c>
      <c r="BM102" s="239" t="s">
        <v>2613</v>
      </c>
    </row>
    <row r="103" s="2" customFormat="1" ht="16.5" customHeight="1">
      <c r="A103" s="40"/>
      <c r="B103" s="41"/>
      <c r="C103" s="228" t="s">
        <v>206</v>
      </c>
      <c r="D103" s="228" t="s">
        <v>164</v>
      </c>
      <c r="E103" s="229" t="s">
        <v>2614</v>
      </c>
      <c r="F103" s="230" t="s">
        <v>2391</v>
      </c>
      <c r="G103" s="231" t="s">
        <v>1424</v>
      </c>
      <c r="H103" s="232">
        <v>1</v>
      </c>
      <c r="I103" s="233"/>
      <c r="J103" s="234">
        <f>ROUND(I103*H103,2)</f>
        <v>0</v>
      </c>
      <c r="K103" s="230" t="s">
        <v>19</v>
      </c>
      <c r="L103" s="46"/>
      <c r="M103" s="235" t="s">
        <v>19</v>
      </c>
      <c r="N103" s="236" t="s">
        <v>47</v>
      </c>
      <c r="O103" s="86"/>
      <c r="P103" s="237">
        <f>O103*H103</f>
        <v>0</v>
      </c>
      <c r="Q103" s="237">
        <v>0</v>
      </c>
      <c r="R103" s="237">
        <f>Q103*H103</f>
        <v>0</v>
      </c>
      <c r="S103" s="237">
        <v>0</v>
      </c>
      <c r="T103" s="238">
        <f>S103*H103</f>
        <v>0</v>
      </c>
      <c r="U103" s="40"/>
      <c r="V103" s="40"/>
      <c r="W103" s="40"/>
      <c r="X103" s="40"/>
      <c r="Y103" s="40"/>
      <c r="Z103" s="40"/>
      <c r="AA103" s="40"/>
      <c r="AB103" s="40"/>
      <c r="AC103" s="40"/>
      <c r="AD103" s="40"/>
      <c r="AE103" s="40"/>
      <c r="AR103" s="239" t="s">
        <v>519</v>
      </c>
      <c r="AT103" s="239" t="s">
        <v>164</v>
      </c>
      <c r="AU103" s="239" t="s">
        <v>176</v>
      </c>
      <c r="AY103" s="19" t="s">
        <v>162</v>
      </c>
      <c r="BE103" s="240">
        <f>IF(N103="základní",J103,0)</f>
        <v>0</v>
      </c>
      <c r="BF103" s="240">
        <f>IF(N103="snížená",J103,0)</f>
        <v>0</v>
      </c>
      <c r="BG103" s="240">
        <f>IF(N103="zákl. přenesená",J103,0)</f>
        <v>0</v>
      </c>
      <c r="BH103" s="240">
        <f>IF(N103="sníž. přenesená",J103,0)</f>
        <v>0</v>
      </c>
      <c r="BI103" s="240">
        <f>IF(N103="nulová",J103,0)</f>
        <v>0</v>
      </c>
      <c r="BJ103" s="19" t="s">
        <v>84</v>
      </c>
      <c r="BK103" s="240">
        <f>ROUND(I103*H103,2)</f>
        <v>0</v>
      </c>
      <c r="BL103" s="19" t="s">
        <v>519</v>
      </c>
      <c r="BM103" s="239" t="s">
        <v>2615</v>
      </c>
    </row>
    <row r="104" s="2" customFormat="1" ht="16.5" customHeight="1">
      <c r="A104" s="40"/>
      <c r="B104" s="41"/>
      <c r="C104" s="228" t="s">
        <v>211</v>
      </c>
      <c r="D104" s="228" t="s">
        <v>164</v>
      </c>
      <c r="E104" s="229" t="s">
        <v>2616</v>
      </c>
      <c r="F104" s="230" t="s">
        <v>2397</v>
      </c>
      <c r="G104" s="231" t="s">
        <v>1424</v>
      </c>
      <c r="H104" s="232">
        <v>1</v>
      </c>
      <c r="I104" s="233"/>
      <c r="J104" s="234">
        <f>ROUND(I104*H104,2)</f>
        <v>0</v>
      </c>
      <c r="K104" s="230" t="s">
        <v>19</v>
      </c>
      <c r="L104" s="46"/>
      <c r="M104" s="235" t="s">
        <v>19</v>
      </c>
      <c r="N104" s="236" t="s">
        <v>47</v>
      </c>
      <c r="O104" s="86"/>
      <c r="P104" s="237">
        <f>O104*H104</f>
        <v>0</v>
      </c>
      <c r="Q104" s="237">
        <v>0</v>
      </c>
      <c r="R104" s="237">
        <f>Q104*H104</f>
        <v>0</v>
      </c>
      <c r="S104" s="237">
        <v>0</v>
      </c>
      <c r="T104" s="238">
        <f>S104*H104</f>
        <v>0</v>
      </c>
      <c r="U104" s="40"/>
      <c r="V104" s="40"/>
      <c r="W104" s="40"/>
      <c r="X104" s="40"/>
      <c r="Y104" s="40"/>
      <c r="Z104" s="40"/>
      <c r="AA104" s="40"/>
      <c r="AB104" s="40"/>
      <c r="AC104" s="40"/>
      <c r="AD104" s="40"/>
      <c r="AE104" s="40"/>
      <c r="AR104" s="239" t="s">
        <v>519</v>
      </c>
      <c r="AT104" s="239" t="s">
        <v>164</v>
      </c>
      <c r="AU104" s="239" t="s">
        <v>176</v>
      </c>
      <c r="AY104" s="19" t="s">
        <v>162</v>
      </c>
      <c r="BE104" s="240">
        <f>IF(N104="základní",J104,0)</f>
        <v>0</v>
      </c>
      <c r="BF104" s="240">
        <f>IF(N104="snížená",J104,0)</f>
        <v>0</v>
      </c>
      <c r="BG104" s="240">
        <f>IF(N104="zákl. přenesená",J104,0)</f>
        <v>0</v>
      </c>
      <c r="BH104" s="240">
        <f>IF(N104="sníž. přenesená",J104,0)</f>
        <v>0</v>
      </c>
      <c r="BI104" s="240">
        <f>IF(N104="nulová",J104,0)</f>
        <v>0</v>
      </c>
      <c r="BJ104" s="19" t="s">
        <v>84</v>
      </c>
      <c r="BK104" s="240">
        <f>ROUND(I104*H104,2)</f>
        <v>0</v>
      </c>
      <c r="BL104" s="19" t="s">
        <v>519</v>
      </c>
      <c r="BM104" s="239" t="s">
        <v>2617</v>
      </c>
    </row>
    <row r="105" s="2" customFormat="1" ht="16.5" customHeight="1">
      <c r="A105" s="40"/>
      <c r="B105" s="41"/>
      <c r="C105" s="228" t="s">
        <v>216</v>
      </c>
      <c r="D105" s="228" t="s">
        <v>164</v>
      </c>
      <c r="E105" s="229" t="s">
        <v>2618</v>
      </c>
      <c r="F105" s="230" t="s">
        <v>2400</v>
      </c>
      <c r="G105" s="231" t="s">
        <v>1424</v>
      </c>
      <c r="H105" s="232">
        <v>1</v>
      </c>
      <c r="I105" s="233"/>
      <c r="J105" s="234">
        <f>ROUND(I105*H105,2)</f>
        <v>0</v>
      </c>
      <c r="K105" s="230" t="s">
        <v>19</v>
      </c>
      <c r="L105" s="46"/>
      <c r="M105" s="235" t="s">
        <v>19</v>
      </c>
      <c r="N105" s="236" t="s">
        <v>47</v>
      </c>
      <c r="O105" s="86"/>
      <c r="P105" s="237">
        <f>O105*H105</f>
        <v>0</v>
      </c>
      <c r="Q105" s="237">
        <v>0</v>
      </c>
      <c r="R105" s="237">
        <f>Q105*H105</f>
        <v>0</v>
      </c>
      <c r="S105" s="237">
        <v>0</v>
      </c>
      <c r="T105" s="238">
        <f>S105*H105</f>
        <v>0</v>
      </c>
      <c r="U105" s="40"/>
      <c r="V105" s="40"/>
      <c r="W105" s="40"/>
      <c r="X105" s="40"/>
      <c r="Y105" s="40"/>
      <c r="Z105" s="40"/>
      <c r="AA105" s="40"/>
      <c r="AB105" s="40"/>
      <c r="AC105" s="40"/>
      <c r="AD105" s="40"/>
      <c r="AE105" s="40"/>
      <c r="AR105" s="239" t="s">
        <v>519</v>
      </c>
      <c r="AT105" s="239" t="s">
        <v>164</v>
      </c>
      <c r="AU105" s="239" t="s">
        <v>176</v>
      </c>
      <c r="AY105" s="19" t="s">
        <v>162</v>
      </c>
      <c r="BE105" s="240">
        <f>IF(N105="základní",J105,0)</f>
        <v>0</v>
      </c>
      <c r="BF105" s="240">
        <f>IF(N105="snížená",J105,0)</f>
        <v>0</v>
      </c>
      <c r="BG105" s="240">
        <f>IF(N105="zákl. přenesená",J105,0)</f>
        <v>0</v>
      </c>
      <c r="BH105" s="240">
        <f>IF(N105="sníž. přenesená",J105,0)</f>
        <v>0</v>
      </c>
      <c r="BI105" s="240">
        <f>IF(N105="nulová",J105,0)</f>
        <v>0</v>
      </c>
      <c r="BJ105" s="19" t="s">
        <v>84</v>
      </c>
      <c r="BK105" s="240">
        <f>ROUND(I105*H105,2)</f>
        <v>0</v>
      </c>
      <c r="BL105" s="19" t="s">
        <v>519</v>
      </c>
      <c r="BM105" s="239" t="s">
        <v>2619</v>
      </c>
    </row>
    <row r="106" s="2" customFormat="1" ht="16.5" customHeight="1">
      <c r="A106" s="40"/>
      <c r="B106" s="41"/>
      <c r="C106" s="228" t="s">
        <v>226</v>
      </c>
      <c r="D106" s="228" t="s">
        <v>164</v>
      </c>
      <c r="E106" s="229" t="s">
        <v>2620</v>
      </c>
      <c r="F106" s="230" t="s">
        <v>2403</v>
      </c>
      <c r="G106" s="231" t="s">
        <v>1424</v>
      </c>
      <c r="H106" s="232">
        <v>5</v>
      </c>
      <c r="I106" s="233"/>
      <c r="J106" s="234">
        <f>ROUND(I106*H106,2)</f>
        <v>0</v>
      </c>
      <c r="K106" s="230" t="s">
        <v>19</v>
      </c>
      <c r="L106" s="46"/>
      <c r="M106" s="235" t="s">
        <v>19</v>
      </c>
      <c r="N106" s="236" t="s">
        <v>47</v>
      </c>
      <c r="O106" s="86"/>
      <c r="P106" s="237">
        <f>O106*H106</f>
        <v>0</v>
      </c>
      <c r="Q106" s="237">
        <v>0</v>
      </c>
      <c r="R106" s="237">
        <f>Q106*H106</f>
        <v>0</v>
      </c>
      <c r="S106" s="237">
        <v>0</v>
      </c>
      <c r="T106" s="238">
        <f>S106*H106</f>
        <v>0</v>
      </c>
      <c r="U106" s="40"/>
      <c r="V106" s="40"/>
      <c r="W106" s="40"/>
      <c r="X106" s="40"/>
      <c r="Y106" s="40"/>
      <c r="Z106" s="40"/>
      <c r="AA106" s="40"/>
      <c r="AB106" s="40"/>
      <c r="AC106" s="40"/>
      <c r="AD106" s="40"/>
      <c r="AE106" s="40"/>
      <c r="AR106" s="239" t="s">
        <v>519</v>
      </c>
      <c r="AT106" s="239" t="s">
        <v>164</v>
      </c>
      <c r="AU106" s="239" t="s">
        <v>176</v>
      </c>
      <c r="AY106" s="19" t="s">
        <v>162</v>
      </c>
      <c r="BE106" s="240">
        <f>IF(N106="základní",J106,0)</f>
        <v>0</v>
      </c>
      <c r="BF106" s="240">
        <f>IF(N106="snížená",J106,0)</f>
        <v>0</v>
      </c>
      <c r="BG106" s="240">
        <f>IF(N106="zákl. přenesená",J106,0)</f>
        <v>0</v>
      </c>
      <c r="BH106" s="240">
        <f>IF(N106="sníž. přenesená",J106,0)</f>
        <v>0</v>
      </c>
      <c r="BI106" s="240">
        <f>IF(N106="nulová",J106,0)</f>
        <v>0</v>
      </c>
      <c r="BJ106" s="19" t="s">
        <v>84</v>
      </c>
      <c r="BK106" s="240">
        <f>ROUND(I106*H106,2)</f>
        <v>0</v>
      </c>
      <c r="BL106" s="19" t="s">
        <v>519</v>
      </c>
      <c r="BM106" s="239" t="s">
        <v>2621</v>
      </c>
    </row>
    <row r="107" s="2" customFormat="1" ht="16.5" customHeight="1">
      <c r="A107" s="40"/>
      <c r="B107" s="41"/>
      <c r="C107" s="228" t="s">
        <v>234</v>
      </c>
      <c r="D107" s="228" t="s">
        <v>164</v>
      </c>
      <c r="E107" s="229" t="s">
        <v>2622</v>
      </c>
      <c r="F107" s="230" t="s">
        <v>2406</v>
      </c>
      <c r="G107" s="231" t="s">
        <v>1424</v>
      </c>
      <c r="H107" s="232">
        <v>2</v>
      </c>
      <c r="I107" s="233"/>
      <c r="J107" s="234">
        <f>ROUND(I107*H107,2)</f>
        <v>0</v>
      </c>
      <c r="K107" s="230" t="s">
        <v>19</v>
      </c>
      <c r="L107" s="46"/>
      <c r="M107" s="235" t="s">
        <v>19</v>
      </c>
      <c r="N107" s="236" t="s">
        <v>47</v>
      </c>
      <c r="O107" s="86"/>
      <c r="P107" s="237">
        <f>O107*H107</f>
        <v>0</v>
      </c>
      <c r="Q107" s="237">
        <v>0</v>
      </c>
      <c r="R107" s="237">
        <f>Q107*H107</f>
        <v>0</v>
      </c>
      <c r="S107" s="237">
        <v>0</v>
      </c>
      <c r="T107" s="238">
        <f>S107*H107</f>
        <v>0</v>
      </c>
      <c r="U107" s="40"/>
      <c r="V107" s="40"/>
      <c r="W107" s="40"/>
      <c r="X107" s="40"/>
      <c r="Y107" s="40"/>
      <c r="Z107" s="40"/>
      <c r="AA107" s="40"/>
      <c r="AB107" s="40"/>
      <c r="AC107" s="40"/>
      <c r="AD107" s="40"/>
      <c r="AE107" s="40"/>
      <c r="AR107" s="239" t="s">
        <v>519</v>
      </c>
      <c r="AT107" s="239" t="s">
        <v>164</v>
      </c>
      <c r="AU107" s="239" t="s">
        <v>176</v>
      </c>
      <c r="AY107" s="19" t="s">
        <v>162</v>
      </c>
      <c r="BE107" s="240">
        <f>IF(N107="základní",J107,0)</f>
        <v>0</v>
      </c>
      <c r="BF107" s="240">
        <f>IF(N107="snížená",J107,0)</f>
        <v>0</v>
      </c>
      <c r="BG107" s="240">
        <f>IF(N107="zákl. přenesená",J107,0)</f>
        <v>0</v>
      </c>
      <c r="BH107" s="240">
        <f>IF(N107="sníž. přenesená",J107,0)</f>
        <v>0</v>
      </c>
      <c r="BI107" s="240">
        <f>IF(N107="nulová",J107,0)</f>
        <v>0</v>
      </c>
      <c r="BJ107" s="19" t="s">
        <v>84</v>
      </c>
      <c r="BK107" s="240">
        <f>ROUND(I107*H107,2)</f>
        <v>0</v>
      </c>
      <c r="BL107" s="19" t="s">
        <v>519</v>
      </c>
      <c r="BM107" s="239" t="s">
        <v>2623</v>
      </c>
    </row>
    <row r="108" s="2" customFormat="1" ht="16.5" customHeight="1">
      <c r="A108" s="40"/>
      <c r="B108" s="41"/>
      <c r="C108" s="228" t="s">
        <v>241</v>
      </c>
      <c r="D108" s="228" t="s">
        <v>164</v>
      </c>
      <c r="E108" s="229" t="s">
        <v>2624</v>
      </c>
      <c r="F108" s="230" t="s">
        <v>2409</v>
      </c>
      <c r="G108" s="231" t="s">
        <v>1424</v>
      </c>
      <c r="H108" s="232">
        <v>3</v>
      </c>
      <c r="I108" s="233"/>
      <c r="J108" s="234">
        <f>ROUND(I108*H108,2)</f>
        <v>0</v>
      </c>
      <c r="K108" s="230" t="s">
        <v>19</v>
      </c>
      <c r="L108" s="46"/>
      <c r="M108" s="235" t="s">
        <v>19</v>
      </c>
      <c r="N108" s="236" t="s">
        <v>47</v>
      </c>
      <c r="O108" s="86"/>
      <c r="P108" s="237">
        <f>O108*H108</f>
        <v>0</v>
      </c>
      <c r="Q108" s="237">
        <v>0</v>
      </c>
      <c r="R108" s="237">
        <f>Q108*H108</f>
        <v>0</v>
      </c>
      <c r="S108" s="237">
        <v>0</v>
      </c>
      <c r="T108" s="238">
        <f>S108*H108</f>
        <v>0</v>
      </c>
      <c r="U108" s="40"/>
      <c r="V108" s="40"/>
      <c r="W108" s="40"/>
      <c r="X108" s="40"/>
      <c r="Y108" s="40"/>
      <c r="Z108" s="40"/>
      <c r="AA108" s="40"/>
      <c r="AB108" s="40"/>
      <c r="AC108" s="40"/>
      <c r="AD108" s="40"/>
      <c r="AE108" s="40"/>
      <c r="AR108" s="239" t="s">
        <v>519</v>
      </c>
      <c r="AT108" s="239" t="s">
        <v>164</v>
      </c>
      <c r="AU108" s="239" t="s">
        <v>176</v>
      </c>
      <c r="AY108" s="19" t="s">
        <v>162</v>
      </c>
      <c r="BE108" s="240">
        <f>IF(N108="základní",J108,0)</f>
        <v>0</v>
      </c>
      <c r="BF108" s="240">
        <f>IF(N108="snížená",J108,0)</f>
        <v>0</v>
      </c>
      <c r="BG108" s="240">
        <f>IF(N108="zákl. přenesená",J108,0)</f>
        <v>0</v>
      </c>
      <c r="BH108" s="240">
        <f>IF(N108="sníž. přenesená",J108,0)</f>
        <v>0</v>
      </c>
      <c r="BI108" s="240">
        <f>IF(N108="nulová",J108,0)</f>
        <v>0</v>
      </c>
      <c r="BJ108" s="19" t="s">
        <v>84</v>
      </c>
      <c r="BK108" s="240">
        <f>ROUND(I108*H108,2)</f>
        <v>0</v>
      </c>
      <c r="BL108" s="19" t="s">
        <v>519</v>
      </c>
      <c r="BM108" s="239" t="s">
        <v>2625</v>
      </c>
    </row>
    <row r="109" s="2" customFormat="1" ht="16.5" customHeight="1">
      <c r="A109" s="40"/>
      <c r="B109" s="41"/>
      <c r="C109" s="228" t="s">
        <v>246</v>
      </c>
      <c r="D109" s="228" t="s">
        <v>164</v>
      </c>
      <c r="E109" s="229" t="s">
        <v>2626</v>
      </c>
      <c r="F109" s="230" t="s">
        <v>2412</v>
      </c>
      <c r="G109" s="231" t="s">
        <v>1424</v>
      </c>
      <c r="H109" s="232">
        <v>1</v>
      </c>
      <c r="I109" s="233"/>
      <c r="J109" s="234">
        <f>ROUND(I109*H109,2)</f>
        <v>0</v>
      </c>
      <c r="K109" s="230" t="s">
        <v>19</v>
      </c>
      <c r="L109" s="46"/>
      <c r="M109" s="235" t="s">
        <v>19</v>
      </c>
      <c r="N109" s="236" t="s">
        <v>47</v>
      </c>
      <c r="O109" s="86"/>
      <c r="P109" s="237">
        <f>O109*H109</f>
        <v>0</v>
      </c>
      <c r="Q109" s="237">
        <v>0</v>
      </c>
      <c r="R109" s="237">
        <f>Q109*H109</f>
        <v>0</v>
      </c>
      <c r="S109" s="237">
        <v>0</v>
      </c>
      <c r="T109" s="238">
        <f>S109*H109</f>
        <v>0</v>
      </c>
      <c r="U109" s="40"/>
      <c r="V109" s="40"/>
      <c r="W109" s="40"/>
      <c r="X109" s="40"/>
      <c r="Y109" s="40"/>
      <c r="Z109" s="40"/>
      <c r="AA109" s="40"/>
      <c r="AB109" s="40"/>
      <c r="AC109" s="40"/>
      <c r="AD109" s="40"/>
      <c r="AE109" s="40"/>
      <c r="AR109" s="239" t="s">
        <v>519</v>
      </c>
      <c r="AT109" s="239" t="s">
        <v>164</v>
      </c>
      <c r="AU109" s="239" t="s">
        <v>176</v>
      </c>
      <c r="AY109" s="19" t="s">
        <v>162</v>
      </c>
      <c r="BE109" s="240">
        <f>IF(N109="základní",J109,0)</f>
        <v>0</v>
      </c>
      <c r="BF109" s="240">
        <f>IF(N109="snížená",J109,0)</f>
        <v>0</v>
      </c>
      <c r="BG109" s="240">
        <f>IF(N109="zákl. přenesená",J109,0)</f>
        <v>0</v>
      </c>
      <c r="BH109" s="240">
        <f>IF(N109="sníž. přenesená",J109,0)</f>
        <v>0</v>
      </c>
      <c r="BI109" s="240">
        <f>IF(N109="nulová",J109,0)</f>
        <v>0</v>
      </c>
      <c r="BJ109" s="19" t="s">
        <v>84</v>
      </c>
      <c r="BK109" s="240">
        <f>ROUND(I109*H109,2)</f>
        <v>0</v>
      </c>
      <c r="BL109" s="19" t="s">
        <v>519</v>
      </c>
      <c r="BM109" s="239" t="s">
        <v>2627</v>
      </c>
    </row>
    <row r="110" s="2" customFormat="1" ht="16.5" customHeight="1">
      <c r="A110" s="40"/>
      <c r="B110" s="41"/>
      <c r="C110" s="228" t="s">
        <v>252</v>
      </c>
      <c r="D110" s="228" t="s">
        <v>164</v>
      </c>
      <c r="E110" s="229" t="s">
        <v>2628</v>
      </c>
      <c r="F110" s="230" t="s">
        <v>2629</v>
      </c>
      <c r="G110" s="231" t="s">
        <v>1424</v>
      </c>
      <c r="H110" s="232">
        <v>2</v>
      </c>
      <c r="I110" s="233"/>
      <c r="J110" s="234">
        <f>ROUND(I110*H110,2)</f>
        <v>0</v>
      </c>
      <c r="K110" s="230" t="s">
        <v>19</v>
      </c>
      <c r="L110" s="46"/>
      <c r="M110" s="235" t="s">
        <v>19</v>
      </c>
      <c r="N110" s="236" t="s">
        <v>47</v>
      </c>
      <c r="O110" s="86"/>
      <c r="P110" s="237">
        <f>O110*H110</f>
        <v>0</v>
      </c>
      <c r="Q110" s="237">
        <v>0</v>
      </c>
      <c r="R110" s="237">
        <f>Q110*H110</f>
        <v>0</v>
      </c>
      <c r="S110" s="237">
        <v>0</v>
      </c>
      <c r="T110" s="238">
        <f>S110*H110</f>
        <v>0</v>
      </c>
      <c r="U110" s="40"/>
      <c r="V110" s="40"/>
      <c r="W110" s="40"/>
      <c r="X110" s="40"/>
      <c r="Y110" s="40"/>
      <c r="Z110" s="40"/>
      <c r="AA110" s="40"/>
      <c r="AB110" s="40"/>
      <c r="AC110" s="40"/>
      <c r="AD110" s="40"/>
      <c r="AE110" s="40"/>
      <c r="AR110" s="239" t="s">
        <v>519</v>
      </c>
      <c r="AT110" s="239" t="s">
        <v>164</v>
      </c>
      <c r="AU110" s="239" t="s">
        <v>176</v>
      </c>
      <c r="AY110" s="19" t="s">
        <v>162</v>
      </c>
      <c r="BE110" s="240">
        <f>IF(N110="základní",J110,0)</f>
        <v>0</v>
      </c>
      <c r="BF110" s="240">
        <f>IF(N110="snížená",J110,0)</f>
        <v>0</v>
      </c>
      <c r="BG110" s="240">
        <f>IF(N110="zákl. přenesená",J110,0)</f>
        <v>0</v>
      </c>
      <c r="BH110" s="240">
        <f>IF(N110="sníž. přenesená",J110,0)</f>
        <v>0</v>
      </c>
      <c r="BI110" s="240">
        <f>IF(N110="nulová",J110,0)</f>
        <v>0</v>
      </c>
      <c r="BJ110" s="19" t="s">
        <v>84</v>
      </c>
      <c r="BK110" s="240">
        <f>ROUND(I110*H110,2)</f>
        <v>0</v>
      </c>
      <c r="BL110" s="19" t="s">
        <v>519</v>
      </c>
      <c r="BM110" s="239" t="s">
        <v>2630</v>
      </c>
    </row>
    <row r="111" s="2" customFormat="1" ht="16.5" customHeight="1">
      <c r="A111" s="40"/>
      <c r="B111" s="41"/>
      <c r="C111" s="228" t="s">
        <v>8</v>
      </c>
      <c r="D111" s="228" t="s">
        <v>164</v>
      </c>
      <c r="E111" s="229" t="s">
        <v>2631</v>
      </c>
      <c r="F111" s="230" t="s">
        <v>2418</v>
      </c>
      <c r="G111" s="231" t="s">
        <v>1424</v>
      </c>
      <c r="H111" s="232">
        <v>1</v>
      </c>
      <c r="I111" s="233"/>
      <c r="J111" s="234">
        <f>ROUND(I111*H111,2)</f>
        <v>0</v>
      </c>
      <c r="K111" s="230" t="s">
        <v>19</v>
      </c>
      <c r="L111" s="46"/>
      <c r="M111" s="235" t="s">
        <v>19</v>
      </c>
      <c r="N111" s="236" t="s">
        <v>47</v>
      </c>
      <c r="O111" s="86"/>
      <c r="P111" s="237">
        <f>O111*H111</f>
        <v>0</v>
      </c>
      <c r="Q111" s="237">
        <v>0</v>
      </c>
      <c r="R111" s="237">
        <f>Q111*H111</f>
        <v>0</v>
      </c>
      <c r="S111" s="237">
        <v>0</v>
      </c>
      <c r="T111" s="238">
        <f>S111*H111</f>
        <v>0</v>
      </c>
      <c r="U111" s="40"/>
      <c r="V111" s="40"/>
      <c r="W111" s="40"/>
      <c r="X111" s="40"/>
      <c r="Y111" s="40"/>
      <c r="Z111" s="40"/>
      <c r="AA111" s="40"/>
      <c r="AB111" s="40"/>
      <c r="AC111" s="40"/>
      <c r="AD111" s="40"/>
      <c r="AE111" s="40"/>
      <c r="AR111" s="239" t="s">
        <v>519</v>
      </c>
      <c r="AT111" s="239" t="s">
        <v>164</v>
      </c>
      <c r="AU111" s="239" t="s">
        <v>176</v>
      </c>
      <c r="AY111" s="19" t="s">
        <v>162</v>
      </c>
      <c r="BE111" s="240">
        <f>IF(N111="základní",J111,0)</f>
        <v>0</v>
      </c>
      <c r="BF111" s="240">
        <f>IF(N111="snížená",J111,0)</f>
        <v>0</v>
      </c>
      <c r="BG111" s="240">
        <f>IF(N111="zákl. přenesená",J111,0)</f>
        <v>0</v>
      </c>
      <c r="BH111" s="240">
        <f>IF(N111="sníž. přenesená",J111,0)</f>
        <v>0</v>
      </c>
      <c r="BI111" s="240">
        <f>IF(N111="nulová",J111,0)</f>
        <v>0</v>
      </c>
      <c r="BJ111" s="19" t="s">
        <v>84</v>
      </c>
      <c r="BK111" s="240">
        <f>ROUND(I111*H111,2)</f>
        <v>0</v>
      </c>
      <c r="BL111" s="19" t="s">
        <v>519</v>
      </c>
      <c r="BM111" s="239" t="s">
        <v>2632</v>
      </c>
    </row>
    <row r="112" s="2" customFormat="1" ht="16.5" customHeight="1">
      <c r="A112" s="40"/>
      <c r="B112" s="41"/>
      <c r="C112" s="228" t="s">
        <v>262</v>
      </c>
      <c r="D112" s="228" t="s">
        <v>164</v>
      </c>
      <c r="E112" s="229" t="s">
        <v>2633</v>
      </c>
      <c r="F112" s="230" t="s">
        <v>2421</v>
      </c>
      <c r="G112" s="231" t="s">
        <v>1424</v>
      </c>
      <c r="H112" s="232">
        <v>1</v>
      </c>
      <c r="I112" s="233"/>
      <c r="J112" s="234">
        <f>ROUND(I112*H112,2)</f>
        <v>0</v>
      </c>
      <c r="K112" s="230" t="s">
        <v>19</v>
      </c>
      <c r="L112" s="46"/>
      <c r="M112" s="235" t="s">
        <v>19</v>
      </c>
      <c r="N112" s="236" t="s">
        <v>47</v>
      </c>
      <c r="O112" s="86"/>
      <c r="P112" s="237">
        <f>O112*H112</f>
        <v>0</v>
      </c>
      <c r="Q112" s="237">
        <v>0</v>
      </c>
      <c r="R112" s="237">
        <f>Q112*H112</f>
        <v>0</v>
      </c>
      <c r="S112" s="237">
        <v>0</v>
      </c>
      <c r="T112" s="238">
        <f>S112*H112</f>
        <v>0</v>
      </c>
      <c r="U112" s="40"/>
      <c r="V112" s="40"/>
      <c r="W112" s="40"/>
      <c r="X112" s="40"/>
      <c r="Y112" s="40"/>
      <c r="Z112" s="40"/>
      <c r="AA112" s="40"/>
      <c r="AB112" s="40"/>
      <c r="AC112" s="40"/>
      <c r="AD112" s="40"/>
      <c r="AE112" s="40"/>
      <c r="AR112" s="239" t="s">
        <v>519</v>
      </c>
      <c r="AT112" s="239" t="s">
        <v>164</v>
      </c>
      <c r="AU112" s="239" t="s">
        <v>176</v>
      </c>
      <c r="AY112" s="19" t="s">
        <v>162</v>
      </c>
      <c r="BE112" s="240">
        <f>IF(N112="základní",J112,0)</f>
        <v>0</v>
      </c>
      <c r="BF112" s="240">
        <f>IF(N112="snížená",J112,0)</f>
        <v>0</v>
      </c>
      <c r="BG112" s="240">
        <f>IF(N112="zákl. přenesená",J112,0)</f>
        <v>0</v>
      </c>
      <c r="BH112" s="240">
        <f>IF(N112="sníž. přenesená",J112,0)</f>
        <v>0</v>
      </c>
      <c r="BI112" s="240">
        <f>IF(N112="nulová",J112,0)</f>
        <v>0</v>
      </c>
      <c r="BJ112" s="19" t="s">
        <v>84</v>
      </c>
      <c r="BK112" s="240">
        <f>ROUND(I112*H112,2)</f>
        <v>0</v>
      </c>
      <c r="BL112" s="19" t="s">
        <v>519</v>
      </c>
      <c r="BM112" s="239" t="s">
        <v>2634</v>
      </c>
    </row>
    <row r="113" s="2" customFormat="1" ht="16.5" customHeight="1">
      <c r="A113" s="40"/>
      <c r="B113" s="41"/>
      <c r="C113" s="228" t="s">
        <v>268</v>
      </c>
      <c r="D113" s="228" t="s">
        <v>164</v>
      </c>
      <c r="E113" s="229" t="s">
        <v>2635</v>
      </c>
      <c r="F113" s="230" t="s">
        <v>2636</v>
      </c>
      <c r="G113" s="231" t="s">
        <v>1424</v>
      </c>
      <c r="H113" s="232">
        <v>2</v>
      </c>
      <c r="I113" s="233"/>
      <c r="J113" s="234">
        <f>ROUND(I113*H113,2)</f>
        <v>0</v>
      </c>
      <c r="K113" s="230" t="s">
        <v>19</v>
      </c>
      <c r="L113" s="46"/>
      <c r="M113" s="235" t="s">
        <v>19</v>
      </c>
      <c r="N113" s="236" t="s">
        <v>47</v>
      </c>
      <c r="O113" s="86"/>
      <c r="P113" s="237">
        <f>O113*H113</f>
        <v>0</v>
      </c>
      <c r="Q113" s="237">
        <v>0</v>
      </c>
      <c r="R113" s="237">
        <f>Q113*H113</f>
        <v>0</v>
      </c>
      <c r="S113" s="237">
        <v>0</v>
      </c>
      <c r="T113" s="238">
        <f>S113*H113</f>
        <v>0</v>
      </c>
      <c r="U113" s="40"/>
      <c r="V113" s="40"/>
      <c r="W113" s="40"/>
      <c r="X113" s="40"/>
      <c r="Y113" s="40"/>
      <c r="Z113" s="40"/>
      <c r="AA113" s="40"/>
      <c r="AB113" s="40"/>
      <c r="AC113" s="40"/>
      <c r="AD113" s="40"/>
      <c r="AE113" s="40"/>
      <c r="AR113" s="239" t="s">
        <v>519</v>
      </c>
      <c r="AT113" s="239" t="s">
        <v>164</v>
      </c>
      <c r="AU113" s="239" t="s">
        <v>176</v>
      </c>
      <c r="AY113" s="19" t="s">
        <v>162</v>
      </c>
      <c r="BE113" s="240">
        <f>IF(N113="základní",J113,0)</f>
        <v>0</v>
      </c>
      <c r="BF113" s="240">
        <f>IF(N113="snížená",J113,0)</f>
        <v>0</v>
      </c>
      <c r="BG113" s="240">
        <f>IF(N113="zákl. přenesená",J113,0)</f>
        <v>0</v>
      </c>
      <c r="BH113" s="240">
        <f>IF(N113="sníž. přenesená",J113,0)</f>
        <v>0</v>
      </c>
      <c r="BI113" s="240">
        <f>IF(N113="nulová",J113,0)</f>
        <v>0</v>
      </c>
      <c r="BJ113" s="19" t="s">
        <v>84</v>
      </c>
      <c r="BK113" s="240">
        <f>ROUND(I113*H113,2)</f>
        <v>0</v>
      </c>
      <c r="BL113" s="19" t="s">
        <v>519</v>
      </c>
      <c r="BM113" s="239" t="s">
        <v>2637</v>
      </c>
    </row>
    <row r="114" s="2" customFormat="1" ht="16.5" customHeight="1">
      <c r="A114" s="40"/>
      <c r="B114" s="41"/>
      <c r="C114" s="228" t="s">
        <v>274</v>
      </c>
      <c r="D114" s="228" t="s">
        <v>164</v>
      </c>
      <c r="E114" s="229" t="s">
        <v>2638</v>
      </c>
      <c r="F114" s="230" t="s">
        <v>2639</v>
      </c>
      <c r="G114" s="231" t="s">
        <v>1424</v>
      </c>
      <c r="H114" s="232">
        <v>1</v>
      </c>
      <c r="I114" s="233"/>
      <c r="J114" s="234">
        <f>ROUND(I114*H114,2)</f>
        <v>0</v>
      </c>
      <c r="K114" s="230" t="s">
        <v>19</v>
      </c>
      <c r="L114" s="46"/>
      <c r="M114" s="235" t="s">
        <v>19</v>
      </c>
      <c r="N114" s="236" t="s">
        <v>47</v>
      </c>
      <c r="O114" s="86"/>
      <c r="P114" s="237">
        <f>O114*H114</f>
        <v>0</v>
      </c>
      <c r="Q114" s="237">
        <v>0</v>
      </c>
      <c r="R114" s="237">
        <f>Q114*H114</f>
        <v>0</v>
      </c>
      <c r="S114" s="237">
        <v>0</v>
      </c>
      <c r="T114" s="238">
        <f>S114*H114</f>
        <v>0</v>
      </c>
      <c r="U114" s="40"/>
      <c r="V114" s="40"/>
      <c r="W114" s="40"/>
      <c r="X114" s="40"/>
      <c r="Y114" s="40"/>
      <c r="Z114" s="40"/>
      <c r="AA114" s="40"/>
      <c r="AB114" s="40"/>
      <c r="AC114" s="40"/>
      <c r="AD114" s="40"/>
      <c r="AE114" s="40"/>
      <c r="AR114" s="239" t="s">
        <v>519</v>
      </c>
      <c r="AT114" s="239" t="s">
        <v>164</v>
      </c>
      <c r="AU114" s="239" t="s">
        <v>176</v>
      </c>
      <c r="AY114" s="19" t="s">
        <v>162</v>
      </c>
      <c r="BE114" s="240">
        <f>IF(N114="základní",J114,0)</f>
        <v>0</v>
      </c>
      <c r="BF114" s="240">
        <f>IF(N114="snížená",J114,0)</f>
        <v>0</v>
      </c>
      <c r="BG114" s="240">
        <f>IF(N114="zákl. přenesená",J114,0)</f>
        <v>0</v>
      </c>
      <c r="BH114" s="240">
        <f>IF(N114="sníž. přenesená",J114,0)</f>
        <v>0</v>
      </c>
      <c r="BI114" s="240">
        <f>IF(N114="nulová",J114,0)</f>
        <v>0</v>
      </c>
      <c r="BJ114" s="19" t="s">
        <v>84</v>
      </c>
      <c r="BK114" s="240">
        <f>ROUND(I114*H114,2)</f>
        <v>0</v>
      </c>
      <c r="BL114" s="19" t="s">
        <v>519</v>
      </c>
      <c r="BM114" s="239" t="s">
        <v>2640</v>
      </c>
    </row>
    <row r="115" s="2" customFormat="1" ht="16.5" customHeight="1">
      <c r="A115" s="40"/>
      <c r="B115" s="41"/>
      <c r="C115" s="228" t="s">
        <v>278</v>
      </c>
      <c r="D115" s="228" t="s">
        <v>164</v>
      </c>
      <c r="E115" s="229" t="s">
        <v>2641</v>
      </c>
      <c r="F115" s="230" t="s">
        <v>2427</v>
      </c>
      <c r="G115" s="231" t="s">
        <v>1424</v>
      </c>
      <c r="H115" s="232">
        <v>2</v>
      </c>
      <c r="I115" s="233"/>
      <c r="J115" s="234">
        <f>ROUND(I115*H115,2)</f>
        <v>0</v>
      </c>
      <c r="K115" s="230" t="s">
        <v>19</v>
      </c>
      <c r="L115" s="46"/>
      <c r="M115" s="235" t="s">
        <v>19</v>
      </c>
      <c r="N115" s="236" t="s">
        <v>47</v>
      </c>
      <c r="O115" s="86"/>
      <c r="P115" s="237">
        <f>O115*H115</f>
        <v>0</v>
      </c>
      <c r="Q115" s="237">
        <v>0</v>
      </c>
      <c r="R115" s="237">
        <f>Q115*H115</f>
        <v>0</v>
      </c>
      <c r="S115" s="237">
        <v>0</v>
      </c>
      <c r="T115" s="238">
        <f>S115*H115</f>
        <v>0</v>
      </c>
      <c r="U115" s="40"/>
      <c r="V115" s="40"/>
      <c r="W115" s="40"/>
      <c r="X115" s="40"/>
      <c r="Y115" s="40"/>
      <c r="Z115" s="40"/>
      <c r="AA115" s="40"/>
      <c r="AB115" s="40"/>
      <c r="AC115" s="40"/>
      <c r="AD115" s="40"/>
      <c r="AE115" s="40"/>
      <c r="AR115" s="239" t="s">
        <v>519</v>
      </c>
      <c r="AT115" s="239" t="s">
        <v>164</v>
      </c>
      <c r="AU115" s="239" t="s">
        <v>176</v>
      </c>
      <c r="AY115" s="19" t="s">
        <v>162</v>
      </c>
      <c r="BE115" s="240">
        <f>IF(N115="základní",J115,0)</f>
        <v>0</v>
      </c>
      <c r="BF115" s="240">
        <f>IF(N115="snížená",J115,0)</f>
        <v>0</v>
      </c>
      <c r="BG115" s="240">
        <f>IF(N115="zákl. přenesená",J115,0)</f>
        <v>0</v>
      </c>
      <c r="BH115" s="240">
        <f>IF(N115="sníž. přenesená",J115,0)</f>
        <v>0</v>
      </c>
      <c r="BI115" s="240">
        <f>IF(N115="nulová",J115,0)</f>
        <v>0</v>
      </c>
      <c r="BJ115" s="19" t="s">
        <v>84</v>
      </c>
      <c r="BK115" s="240">
        <f>ROUND(I115*H115,2)</f>
        <v>0</v>
      </c>
      <c r="BL115" s="19" t="s">
        <v>519</v>
      </c>
      <c r="BM115" s="239" t="s">
        <v>2642</v>
      </c>
    </row>
    <row r="116" s="2" customFormat="1" ht="16.5" customHeight="1">
      <c r="A116" s="40"/>
      <c r="B116" s="41"/>
      <c r="C116" s="228" t="s">
        <v>285</v>
      </c>
      <c r="D116" s="228" t="s">
        <v>164</v>
      </c>
      <c r="E116" s="229" t="s">
        <v>2643</v>
      </c>
      <c r="F116" s="230" t="s">
        <v>2430</v>
      </c>
      <c r="G116" s="231" t="s">
        <v>1424</v>
      </c>
      <c r="H116" s="232">
        <v>1</v>
      </c>
      <c r="I116" s="233"/>
      <c r="J116" s="234">
        <f>ROUND(I116*H116,2)</f>
        <v>0</v>
      </c>
      <c r="K116" s="230" t="s">
        <v>19</v>
      </c>
      <c r="L116" s="46"/>
      <c r="M116" s="235" t="s">
        <v>19</v>
      </c>
      <c r="N116" s="236" t="s">
        <v>47</v>
      </c>
      <c r="O116" s="86"/>
      <c r="P116" s="237">
        <f>O116*H116</f>
        <v>0</v>
      </c>
      <c r="Q116" s="237">
        <v>0</v>
      </c>
      <c r="R116" s="237">
        <f>Q116*H116</f>
        <v>0</v>
      </c>
      <c r="S116" s="237">
        <v>0</v>
      </c>
      <c r="T116" s="238">
        <f>S116*H116</f>
        <v>0</v>
      </c>
      <c r="U116" s="40"/>
      <c r="V116" s="40"/>
      <c r="W116" s="40"/>
      <c r="X116" s="40"/>
      <c r="Y116" s="40"/>
      <c r="Z116" s="40"/>
      <c r="AA116" s="40"/>
      <c r="AB116" s="40"/>
      <c r="AC116" s="40"/>
      <c r="AD116" s="40"/>
      <c r="AE116" s="40"/>
      <c r="AR116" s="239" t="s">
        <v>519</v>
      </c>
      <c r="AT116" s="239" t="s">
        <v>164</v>
      </c>
      <c r="AU116" s="239" t="s">
        <v>176</v>
      </c>
      <c r="AY116" s="19" t="s">
        <v>162</v>
      </c>
      <c r="BE116" s="240">
        <f>IF(N116="základní",J116,0)</f>
        <v>0</v>
      </c>
      <c r="BF116" s="240">
        <f>IF(N116="snížená",J116,0)</f>
        <v>0</v>
      </c>
      <c r="BG116" s="240">
        <f>IF(N116="zákl. přenesená",J116,0)</f>
        <v>0</v>
      </c>
      <c r="BH116" s="240">
        <f>IF(N116="sníž. přenesená",J116,0)</f>
        <v>0</v>
      </c>
      <c r="BI116" s="240">
        <f>IF(N116="nulová",J116,0)</f>
        <v>0</v>
      </c>
      <c r="BJ116" s="19" t="s">
        <v>84</v>
      </c>
      <c r="BK116" s="240">
        <f>ROUND(I116*H116,2)</f>
        <v>0</v>
      </c>
      <c r="BL116" s="19" t="s">
        <v>519</v>
      </c>
      <c r="BM116" s="239" t="s">
        <v>2644</v>
      </c>
    </row>
    <row r="117" s="2" customFormat="1" ht="16.5" customHeight="1">
      <c r="A117" s="40"/>
      <c r="B117" s="41"/>
      <c r="C117" s="228" t="s">
        <v>7</v>
      </c>
      <c r="D117" s="228" t="s">
        <v>164</v>
      </c>
      <c r="E117" s="229" t="s">
        <v>2645</v>
      </c>
      <c r="F117" s="230" t="s">
        <v>2646</v>
      </c>
      <c r="G117" s="231" t="s">
        <v>1424</v>
      </c>
      <c r="H117" s="232">
        <v>2</v>
      </c>
      <c r="I117" s="233"/>
      <c r="J117" s="234">
        <f>ROUND(I117*H117,2)</f>
        <v>0</v>
      </c>
      <c r="K117" s="230" t="s">
        <v>19</v>
      </c>
      <c r="L117" s="46"/>
      <c r="M117" s="235" t="s">
        <v>19</v>
      </c>
      <c r="N117" s="236" t="s">
        <v>47</v>
      </c>
      <c r="O117" s="86"/>
      <c r="P117" s="237">
        <f>O117*H117</f>
        <v>0</v>
      </c>
      <c r="Q117" s="237">
        <v>0</v>
      </c>
      <c r="R117" s="237">
        <f>Q117*H117</f>
        <v>0</v>
      </c>
      <c r="S117" s="237">
        <v>0</v>
      </c>
      <c r="T117" s="238">
        <f>S117*H117</f>
        <v>0</v>
      </c>
      <c r="U117" s="40"/>
      <c r="V117" s="40"/>
      <c r="W117" s="40"/>
      <c r="X117" s="40"/>
      <c r="Y117" s="40"/>
      <c r="Z117" s="40"/>
      <c r="AA117" s="40"/>
      <c r="AB117" s="40"/>
      <c r="AC117" s="40"/>
      <c r="AD117" s="40"/>
      <c r="AE117" s="40"/>
      <c r="AR117" s="239" t="s">
        <v>519</v>
      </c>
      <c r="AT117" s="239" t="s">
        <v>164</v>
      </c>
      <c r="AU117" s="239" t="s">
        <v>176</v>
      </c>
      <c r="AY117" s="19" t="s">
        <v>162</v>
      </c>
      <c r="BE117" s="240">
        <f>IF(N117="základní",J117,0)</f>
        <v>0</v>
      </c>
      <c r="BF117" s="240">
        <f>IF(N117="snížená",J117,0)</f>
        <v>0</v>
      </c>
      <c r="BG117" s="240">
        <f>IF(N117="zákl. přenesená",J117,0)</f>
        <v>0</v>
      </c>
      <c r="BH117" s="240">
        <f>IF(N117="sníž. přenesená",J117,0)</f>
        <v>0</v>
      </c>
      <c r="BI117" s="240">
        <f>IF(N117="nulová",J117,0)</f>
        <v>0</v>
      </c>
      <c r="BJ117" s="19" t="s">
        <v>84</v>
      </c>
      <c r="BK117" s="240">
        <f>ROUND(I117*H117,2)</f>
        <v>0</v>
      </c>
      <c r="BL117" s="19" t="s">
        <v>519</v>
      </c>
      <c r="BM117" s="239" t="s">
        <v>2647</v>
      </c>
    </row>
    <row r="118" s="2" customFormat="1" ht="16.5" customHeight="1">
      <c r="A118" s="40"/>
      <c r="B118" s="41"/>
      <c r="C118" s="228" t="s">
        <v>294</v>
      </c>
      <c r="D118" s="228" t="s">
        <v>164</v>
      </c>
      <c r="E118" s="229" t="s">
        <v>2648</v>
      </c>
      <c r="F118" s="230" t="s">
        <v>2649</v>
      </c>
      <c r="G118" s="231" t="s">
        <v>1424</v>
      </c>
      <c r="H118" s="232">
        <v>2</v>
      </c>
      <c r="I118" s="233"/>
      <c r="J118" s="234">
        <f>ROUND(I118*H118,2)</f>
        <v>0</v>
      </c>
      <c r="K118" s="230" t="s">
        <v>19</v>
      </c>
      <c r="L118" s="46"/>
      <c r="M118" s="235" t="s">
        <v>19</v>
      </c>
      <c r="N118" s="236" t="s">
        <v>47</v>
      </c>
      <c r="O118" s="86"/>
      <c r="P118" s="237">
        <f>O118*H118</f>
        <v>0</v>
      </c>
      <c r="Q118" s="237">
        <v>0</v>
      </c>
      <c r="R118" s="237">
        <f>Q118*H118</f>
        <v>0</v>
      </c>
      <c r="S118" s="237">
        <v>0</v>
      </c>
      <c r="T118" s="238">
        <f>S118*H118</f>
        <v>0</v>
      </c>
      <c r="U118" s="40"/>
      <c r="V118" s="40"/>
      <c r="W118" s="40"/>
      <c r="X118" s="40"/>
      <c r="Y118" s="40"/>
      <c r="Z118" s="40"/>
      <c r="AA118" s="40"/>
      <c r="AB118" s="40"/>
      <c r="AC118" s="40"/>
      <c r="AD118" s="40"/>
      <c r="AE118" s="40"/>
      <c r="AR118" s="239" t="s">
        <v>519</v>
      </c>
      <c r="AT118" s="239" t="s">
        <v>164</v>
      </c>
      <c r="AU118" s="239" t="s">
        <v>176</v>
      </c>
      <c r="AY118" s="19" t="s">
        <v>162</v>
      </c>
      <c r="BE118" s="240">
        <f>IF(N118="základní",J118,0)</f>
        <v>0</v>
      </c>
      <c r="BF118" s="240">
        <f>IF(N118="snížená",J118,0)</f>
        <v>0</v>
      </c>
      <c r="BG118" s="240">
        <f>IF(N118="zákl. přenesená",J118,0)</f>
        <v>0</v>
      </c>
      <c r="BH118" s="240">
        <f>IF(N118="sníž. přenesená",J118,0)</f>
        <v>0</v>
      </c>
      <c r="BI118" s="240">
        <f>IF(N118="nulová",J118,0)</f>
        <v>0</v>
      </c>
      <c r="BJ118" s="19" t="s">
        <v>84</v>
      </c>
      <c r="BK118" s="240">
        <f>ROUND(I118*H118,2)</f>
        <v>0</v>
      </c>
      <c r="BL118" s="19" t="s">
        <v>519</v>
      </c>
      <c r="BM118" s="239" t="s">
        <v>2650</v>
      </c>
    </row>
    <row r="119" s="2" customFormat="1" ht="16.5" customHeight="1">
      <c r="A119" s="40"/>
      <c r="B119" s="41"/>
      <c r="C119" s="228" t="s">
        <v>298</v>
      </c>
      <c r="D119" s="228" t="s">
        <v>164</v>
      </c>
      <c r="E119" s="229" t="s">
        <v>2651</v>
      </c>
      <c r="F119" s="230" t="s">
        <v>2652</v>
      </c>
      <c r="G119" s="231" t="s">
        <v>1424</v>
      </c>
      <c r="H119" s="232">
        <v>1</v>
      </c>
      <c r="I119" s="233"/>
      <c r="J119" s="234">
        <f>ROUND(I119*H119,2)</f>
        <v>0</v>
      </c>
      <c r="K119" s="230" t="s">
        <v>19</v>
      </c>
      <c r="L119" s="46"/>
      <c r="M119" s="235" t="s">
        <v>19</v>
      </c>
      <c r="N119" s="236" t="s">
        <v>47</v>
      </c>
      <c r="O119" s="86"/>
      <c r="P119" s="237">
        <f>O119*H119</f>
        <v>0</v>
      </c>
      <c r="Q119" s="237">
        <v>0</v>
      </c>
      <c r="R119" s="237">
        <f>Q119*H119</f>
        <v>0</v>
      </c>
      <c r="S119" s="237">
        <v>0</v>
      </c>
      <c r="T119" s="238">
        <f>S119*H119</f>
        <v>0</v>
      </c>
      <c r="U119" s="40"/>
      <c r="V119" s="40"/>
      <c r="W119" s="40"/>
      <c r="X119" s="40"/>
      <c r="Y119" s="40"/>
      <c r="Z119" s="40"/>
      <c r="AA119" s="40"/>
      <c r="AB119" s="40"/>
      <c r="AC119" s="40"/>
      <c r="AD119" s="40"/>
      <c r="AE119" s="40"/>
      <c r="AR119" s="239" t="s">
        <v>519</v>
      </c>
      <c r="AT119" s="239" t="s">
        <v>164</v>
      </c>
      <c r="AU119" s="239" t="s">
        <v>176</v>
      </c>
      <c r="AY119" s="19" t="s">
        <v>162</v>
      </c>
      <c r="BE119" s="240">
        <f>IF(N119="základní",J119,0)</f>
        <v>0</v>
      </c>
      <c r="BF119" s="240">
        <f>IF(N119="snížená",J119,0)</f>
        <v>0</v>
      </c>
      <c r="BG119" s="240">
        <f>IF(N119="zákl. přenesená",J119,0)</f>
        <v>0</v>
      </c>
      <c r="BH119" s="240">
        <f>IF(N119="sníž. přenesená",J119,0)</f>
        <v>0</v>
      </c>
      <c r="BI119" s="240">
        <f>IF(N119="nulová",J119,0)</f>
        <v>0</v>
      </c>
      <c r="BJ119" s="19" t="s">
        <v>84</v>
      </c>
      <c r="BK119" s="240">
        <f>ROUND(I119*H119,2)</f>
        <v>0</v>
      </c>
      <c r="BL119" s="19" t="s">
        <v>519</v>
      </c>
      <c r="BM119" s="239" t="s">
        <v>2653</v>
      </c>
    </row>
    <row r="120" s="2" customFormat="1" ht="16.5" customHeight="1">
      <c r="A120" s="40"/>
      <c r="B120" s="41"/>
      <c r="C120" s="228" t="s">
        <v>305</v>
      </c>
      <c r="D120" s="228" t="s">
        <v>164</v>
      </c>
      <c r="E120" s="229" t="s">
        <v>2654</v>
      </c>
      <c r="F120" s="230" t="s">
        <v>2655</v>
      </c>
      <c r="G120" s="231" t="s">
        <v>1424</v>
      </c>
      <c r="H120" s="232">
        <v>1</v>
      </c>
      <c r="I120" s="233"/>
      <c r="J120" s="234">
        <f>ROUND(I120*H120,2)</f>
        <v>0</v>
      </c>
      <c r="K120" s="230" t="s">
        <v>19</v>
      </c>
      <c r="L120" s="46"/>
      <c r="M120" s="235" t="s">
        <v>19</v>
      </c>
      <c r="N120" s="236" t="s">
        <v>47</v>
      </c>
      <c r="O120" s="86"/>
      <c r="P120" s="237">
        <f>O120*H120</f>
        <v>0</v>
      </c>
      <c r="Q120" s="237">
        <v>0</v>
      </c>
      <c r="R120" s="237">
        <f>Q120*H120</f>
        <v>0</v>
      </c>
      <c r="S120" s="237">
        <v>0</v>
      </c>
      <c r="T120" s="238">
        <f>S120*H120</f>
        <v>0</v>
      </c>
      <c r="U120" s="40"/>
      <c r="V120" s="40"/>
      <c r="W120" s="40"/>
      <c r="X120" s="40"/>
      <c r="Y120" s="40"/>
      <c r="Z120" s="40"/>
      <c r="AA120" s="40"/>
      <c r="AB120" s="40"/>
      <c r="AC120" s="40"/>
      <c r="AD120" s="40"/>
      <c r="AE120" s="40"/>
      <c r="AR120" s="239" t="s">
        <v>519</v>
      </c>
      <c r="AT120" s="239" t="s">
        <v>164</v>
      </c>
      <c r="AU120" s="239" t="s">
        <v>176</v>
      </c>
      <c r="AY120" s="19" t="s">
        <v>162</v>
      </c>
      <c r="BE120" s="240">
        <f>IF(N120="základní",J120,0)</f>
        <v>0</v>
      </c>
      <c r="BF120" s="240">
        <f>IF(N120="snížená",J120,0)</f>
        <v>0</v>
      </c>
      <c r="BG120" s="240">
        <f>IF(N120="zákl. přenesená",J120,0)</f>
        <v>0</v>
      </c>
      <c r="BH120" s="240">
        <f>IF(N120="sníž. přenesená",J120,0)</f>
        <v>0</v>
      </c>
      <c r="BI120" s="240">
        <f>IF(N120="nulová",J120,0)</f>
        <v>0</v>
      </c>
      <c r="BJ120" s="19" t="s">
        <v>84</v>
      </c>
      <c r="BK120" s="240">
        <f>ROUND(I120*H120,2)</f>
        <v>0</v>
      </c>
      <c r="BL120" s="19" t="s">
        <v>519</v>
      </c>
      <c r="BM120" s="239" t="s">
        <v>2656</v>
      </c>
    </row>
    <row r="121" s="2" customFormat="1" ht="16.5" customHeight="1">
      <c r="A121" s="40"/>
      <c r="B121" s="41"/>
      <c r="C121" s="228" t="s">
        <v>310</v>
      </c>
      <c r="D121" s="228" t="s">
        <v>164</v>
      </c>
      <c r="E121" s="229" t="s">
        <v>2657</v>
      </c>
      <c r="F121" s="230" t="s">
        <v>2445</v>
      </c>
      <c r="G121" s="231" t="s">
        <v>1424</v>
      </c>
      <c r="H121" s="232">
        <v>25</v>
      </c>
      <c r="I121" s="233"/>
      <c r="J121" s="234">
        <f>ROUND(I121*H121,2)</f>
        <v>0</v>
      </c>
      <c r="K121" s="230" t="s">
        <v>19</v>
      </c>
      <c r="L121" s="46"/>
      <c r="M121" s="235" t="s">
        <v>19</v>
      </c>
      <c r="N121" s="236" t="s">
        <v>47</v>
      </c>
      <c r="O121" s="86"/>
      <c r="P121" s="237">
        <f>O121*H121</f>
        <v>0</v>
      </c>
      <c r="Q121" s="237">
        <v>0</v>
      </c>
      <c r="R121" s="237">
        <f>Q121*H121</f>
        <v>0</v>
      </c>
      <c r="S121" s="237">
        <v>0</v>
      </c>
      <c r="T121" s="238">
        <f>S121*H121</f>
        <v>0</v>
      </c>
      <c r="U121" s="40"/>
      <c r="V121" s="40"/>
      <c r="W121" s="40"/>
      <c r="X121" s="40"/>
      <c r="Y121" s="40"/>
      <c r="Z121" s="40"/>
      <c r="AA121" s="40"/>
      <c r="AB121" s="40"/>
      <c r="AC121" s="40"/>
      <c r="AD121" s="40"/>
      <c r="AE121" s="40"/>
      <c r="AR121" s="239" t="s">
        <v>519</v>
      </c>
      <c r="AT121" s="239" t="s">
        <v>164</v>
      </c>
      <c r="AU121" s="239" t="s">
        <v>176</v>
      </c>
      <c r="AY121" s="19" t="s">
        <v>162</v>
      </c>
      <c r="BE121" s="240">
        <f>IF(N121="základní",J121,0)</f>
        <v>0</v>
      </c>
      <c r="BF121" s="240">
        <f>IF(N121="snížená",J121,0)</f>
        <v>0</v>
      </c>
      <c r="BG121" s="240">
        <f>IF(N121="zákl. přenesená",J121,0)</f>
        <v>0</v>
      </c>
      <c r="BH121" s="240">
        <f>IF(N121="sníž. přenesená",J121,0)</f>
        <v>0</v>
      </c>
      <c r="BI121" s="240">
        <f>IF(N121="nulová",J121,0)</f>
        <v>0</v>
      </c>
      <c r="BJ121" s="19" t="s">
        <v>84</v>
      </c>
      <c r="BK121" s="240">
        <f>ROUND(I121*H121,2)</f>
        <v>0</v>
      </c>
      <c r="BL121" s="19" t="s">
        <v>519</v>
      </c>
      <c r="BM121" s="239" t="s">
        <v>2658</v>
      </c>
    </row>
    <row r="122" s="2" customFormat="1" ht="16.5" customHeight="1">
      <c r="A122" s="40"/>
      <c r="B122" s="41"/>
      <c r="C122" s="228" t="s">
        <v>318</v>
      </c>
      <c r="D122" s="228" t="s">
        <v>164</v>
      </c>
      <c r="E122" s="229" t="s">
        <v>2659</v>
      </c>
      <c r="F122" s="230" t="s">
        <v>2448</v>
      </c>
      <c r="G122" s="231" t="s">
        <v>1424</v>
      </c>
      <c r="H122" s="232">
        <v>1</v>
      </c>
      <c r="I122" s="233"/>
      <c r="J122" s="234">
        <f>ROUND(I122*H122,2)</f>
        <v>0</v>
      </c>
      <c r="K122" s="230" t="s">
        <v>19</v>
      </c>
      <c r="L122" s="46"/>
      <c r="M122" s="235" t="s">
        <v>19</v>
      </c>
      <c r="N122" s="236" t="s">
        <v>47</v>
      </c>
      <c r="O122" s="86"/>
      <c r="P122" s="237">
        <f>O122*H122</f>
        <v>0</v>
      </c>
      <c r="Q122" s="237">
        <v>0</v>
      </c>
      <c r="R122" s="237">
        <f>Q122*H122</f>
        <v>0</v>
      </c>
      <c r="S122" s="237">
        <v>0</v>
      </c>
      <c r="T122" s="238">
        <f>S122*H122</f>
        <v>0</v>
      </c>
      <c r="U122" s="40"/>
      <c r="V122" s="40"/>
      <c r="W122" s="40"/>
      <c r="X122" s="40"/>
      <c r="Y122" s="40"/>
      <c r="Z122" s="40"/>
      <c r="AA122" s="40"/>
      <c r="AB122" s="40"/>
      <c r="AC122" s="40"/>
      <c r="AD122" s="40"/>
      <c r="AE122" s="40"/>
      <c r="AR122" s="239" t="s">
        <v>519</v>
      </c>
      <c r="AT122" s="239" t="s">
        <v>164</v>
      </c>
      <c r="AU122" s="239" t="s">
        <v>176</v>
      </c>
      <c r="AY122" s="19" t="s">
        <v>162</v>
      </c>
      <c r="BE122" s="240">
        <f>IF(N122="základní",J122,0)</f>
        <v>0</v>
      </c>
      <c r="BF122" s="240">
        <f>IF(N122="snížená",J122,0)</f>
        <v>0</v>
      </c>
      <c r="BG122" s="240">
        <f>IF(N122="zákl. přenesená",J122,0)</f>
        <v>0</v>
      </c>
      <c r="BH122" s="240">
        <f>IF(N122="sníž. přenesená",J122,0)</f>
        <v>0</v>
      </c>
      <c r="BI122" s="240">
        <f>IF(N122="nulová",J122,0)</f>
        <v>0</v>
      </c>
      <c r="BJ122" s="19" t="s">
        <v>84</v>
      </c>
      <c r="BK122" s="240">
        <f>ROUND(I122*H122,2)</f>
        <v>0</v>
      </c>
      <c r="BL122" s="19" t="s">
        <v>519</v>
      </c>
      <c r="BM122" s="239" t="s">
        <v>2660</v>
      </c>
    </row>
    <row r="123" s="2" customFormat="1" ht="16.5" customHeight="1">
      <c r="A123" s="40"/>
      <c r="B123" s="41"/>
      <c r="C123" s="228" t="s">
        <v>324</v>
      </c>
      <c r="D123" s="228" t="s">
        <v>164</v>
      </c>
      <c r="E123" s="229" t="s">
        <v>2661</v>
      </c>
      <c r="F123" s="230" t="s">
        <v>2451</v>
      </c>
      <c r="G123" s="231" t="s">
        <v>1424</v>
      </c>
      <c r="H123" s="232">
        <v>6</v>
      </c>
      <c r="I123" s="233"/>
      <c r="J123" s="234">
        <f>ROUND(I123*H123,2)</f>
        <v>0</v>
      </c>
      <c r="K123" s="230" t="s">
        <v>19</v>
      </c>
      <c r="L123" s="46"/>
      <c r="M123" s="235" t="s">
        <v>19</v>
      </c>
      <c r="N123" s="236" t="s">
        <v>47</v>
      </c>
      <c r="O123" s="86"/>
      <c r="P123" s="237">
        <f>O123*H123</f>
        <v>0</v>
      </c>
      <c r="Q123" s="237">
        <v>0</v>
      </c>
      <c r="R123" s="237">
        <f>Q123*H123</f>
        <v>0</v>
      </c>
      <c r="S123" s="237">
        <v>0</v>
      </c>
      <c r="T123" s="238">
        <f>S123*H123</f>
        <v>0</v>
      </c>
      <c r="U123" s="40"/>
      <c r="V123" s="40"/>
      <c r="W123" s="40"/>
      <c r="X123" s="40"/>
      <c r="Y123" s="40"/>
      <c r="Z123" s="40"/>
      <c r="AA123" s="40"/>
      <c r="AB123" s="40"/>
      <c r="AC123" s="40"/>
      <c r="AD123" s="40"/>
      <c r="AE123" s="40"/>
      <c r="AR123" s="239" t="s">
        <v>519</v>
      </c>
      <c r="AT123" s="239" t="s">
        <v>164</v>
      </c>
      <c r="AU123" s="239" t="s">
        <v>176</v>
      </c>
      <c r="AY123" s="19" t="s">
        <v>162</v>
      </c>
      <c r="BE123" s="240">
        <f>IF(N123="základní",J123,0)</f>
        <v>0</v>
      </c>
      <c r="BF123" s="240">
        <f>IF(N123="snížená",J123,0)</f>
        <v>0</v>
      </c>
      <c r="BG123" s="240">
        <f>IF(N123="zákl. přenesená",J123,0)</f>
        <v>0</v>
      </c>
      <c r="BH123" s="240">
        <f>IF(N123="sníž. přenesená",J123,0)</f>
        <v>0</v>
      </c>
      <c r="BI123" s="240">
        <f>IF(N123="nulová",J123,0)</f>
        <v>0</v>
      </c>
      <c r="BJ123" s="19" t="s">
        <v>84</v>
      </c>
      <c r="BK123" s="240">
        <f>ROUND(I123*H123,2)</f>
        <v>0</v>
      </c>
      <c r="BL123" s="19" t="s">
        <v>519</v>
      </c>
      <c r="BM123" s="239" t="s">
        <v>2662</v>
      </c>
    </row>
    <row r="124" s="2" customFormat="1" ht="16.5" customHeight="1">
      <c r="A124" s="40"/>
      <c r="B124" s="41"/>
      <c r="C124" s="228" t="s">
        <v>331</v>
      </c>
      <c r="D124" s="228" t="s">
        <v>164</v>
      </c>
      <c r="E124" s="229" t="s">
        <v>2663</v>
      </c>
      <c r="F124" s="230" t="s">
        <v>2454</v>
      </c>
      <c r="G124" s="231" t="s">
        <v>1424</v>
      </c>
      <c r="H124" s="232">
        <v>3</v>
      </c>
      <c r="I124" s="233"/>
      <c r="J124" s="234">
        <f>ROUND(I124*H124,2)</f>
        <v>0</v>
      </c>
      <c r="K124" s="230" t="s">
        <v>19</v>
      </c>
      <c r="L124" s="46"/>
      <c r="M124" s="235" t="s">
        <v>19</v>
      </c>
      <c r="N124" s="236" t="s">
        <v>47</v>
      </c>
      <c r="O124" s="86"/>
      <c r="P124" s="237">
        <f>O124*H124</f>
        <v>0</v>
      </c>
      <c r="Q124" s="237">
        <v>0</v>
      </c>
      <c r="R124" s="237">
        <f>Q124*H124</f>
        <v>0</v>
      </c>
      <c r="S124" s="237">
        <v>0</v>
      </c>
      <c r="T124" s="238">
        <f>S124*H124</f>
        <v>0</v>
      </c>
      <c r="U124" s="40"/>
      <c r="V124" s="40"/>
      <c r="W124" s="40"/>
      <c r="X124" s="40"/>
      <c r="Y124" s="40"/>
      <c r="Z124" s="40"/>
      <c r="AA124" s="40"/>
      <c r="AB124" s="40"/>
      <c r="AC124" s="40"/>
      <c r="AD124" s="40"/>
      <c r="AE124" s="40"/>
      <c r="AR124" s="239" t="s">
        <v>519</v>
      </c>
      <c r="AT124" s="239" t="s">
        <v>164</v>
      </c>
      <c r="AU124" s="239" t="s">
        <v>176</v>
      </c>
      <c r="AY124" s="19" t="s">
        <v>162</v>
      </c>
      <c r="BE124" s="240">
        <f>IF(N124="základní",J124,0)</f>
        <v>0</v>
      </c>
      <c r="BF124" s="240">
        <f>IF(N124="snížená",J124,0)</f>
        <v>0</v>
      </c>
      <c r="BG124" s="240">
        <f>IF(N124="zákl. přenesená",J124,0)</f>
        <v>0</v>
      </c>
      <c r="BH124" s="240">
        <f>IF(N124="sníž. přenesená",J124,0)</f>
        <v>0</v>
      </c>
      <c r="BI124" s="240">
        <f>IF(N124="nulová",J124,0)</f>
        <v>0</v>
      </c>
      <c r="BJ124" s="19" t="s">
        <v>84</v>
      </c>
      <c r="BK124" s="240">
        <f>ROUND(I124*H124,2)</f>
        <v>0</v>
      </c>
      <c r="BL124" s="19" t="s">
        <v>519</v>
      </c>
      <c r="BM124" s="239" t="s">
        <v>2664</v>
      </c>
    </row>
    <row r="125" s="2" customFormat="1" ht="16.5" customHeight="1">
      <c r="A125" s="40"/>
      <c r="B125" s="41"/>
      <c r="C125" s="228" t="s">
        <v>338</v>
      </c>
      <c r="D125" s="228" t="s">
        <v>164</v>
      </c>
      <c r="E125" s="229" t="s">
        <v>2665</v>
      </c>
      <c r="F125" s="230" t="s">
        <v>2457</v>
      </c>
      <c r="G125" s="231" t="s">
        <v>1424</v>
      </c>
      <c r="H125" s="232">
        <v>3</v>
      </c>
      <c r="I125" s="233"/>
      <c r="J125" s="234">
        <f>ROUND(I125*H125,2)</f>
        <v>0</v>
      </c>
      <c r="K125" s="230" t="s">
        <v>19</v>
      </c>
      <c r="L125" s="46"/>
      <c r="M125" s="235" t="s">
        <v>19</v>
      </c>
      <c r="N125" s="236" t="s">
        <v>47</v>
      </c>
      <c r="O125" s="86"/>
      <c r="P125" s="237">
        <f>O125*H125</f>
        <v>0</v>
      </c>
      <c r="Q125" s="237">
        <v>0</v>
      </c>
      <c r="R125" s="237">
        <f>Q125*H125</f>
        <v>0</v>
      </c>
      <c r="S125" s="237">
        <v>0</v>
      </c>
      <c r="T125" s="238">
        <f>S125*H125</f>
        <v>0</v>
      </c>
      <c r="U125" s="40"/>
      <c r="V125" s="40"/>
      <c r="W125" s="40"/>
      <c r="X125" s="40"/>
      <c r="Y125" s="40"/>
      <c r="Z125" s="40"/>
      <c r="AA125" s="40"/>
      <c r="AB125" s="40"/>
      <c r="AC125" s="40"/>
      <c r="AD125" s="40"/>
      <c r="AE125" s="40"/>
      <c r="AR125" s="239" t="s">
        <v>519</v>
      </c>
      <c r="AT125" s="239" t="s">
        <v>164</v>
      </c>
      <c r="AU125" s="239" t="s">
        <v>176</v>
      </c>
      <c r="AY125" s="19" t="s">
        <v>162</v>
      </c>
      <c r="BE125" s="240">
        <f>IF(N125="základní",J125,0)</f>
        <v>0</v>
      </c>
      <c r="BF125" s="240">
        <f>IF(N125="snížená",J125,0)</f>
        <v>0</v>
      </c>
      <c r="BG125" s="240">
        <f>IF(N125="zákl. přenesená",J125,0)</f>
        <v>0</v>
      </c>
      <c r="BH125" s="240">
        <f>IF(N125="sníž. přenesená",J125,0)</f>
        <v>0</v>
      </c>
      <c r="BI125" s="240">
        <f>IF(N125="nulová",J125,0)</f>
        <v>0</v>
      </c>
      <c r="BJ125" s="19" t="s">
        <v>84</v>
      </c>
      <c r="BK125" s="240">
        <f>ROUND(I125*H125,2)</f>
        <v>0</v>
      </c>
      <c r="BL125" s="19" t="s">
        <v>519</v>
      </c>
      <c r="BM125" s="239" t="s">
        <v>2666</v>
      </c>
    </row>
    <row r="126" s="2" customFormat="1" ht="16.5" customHeight="1">
      <c r="A126" s="40"/>
      <c r="B126" s="41"/>
      <c r="C126" s="228" t="s">
        <v>345</v>
      </c>
      <c r="D126" s="228" t="s">
        <v>164</v>
      </c>
      <c r="E126" s="229" t="s">
        <v>2667</v>
      </c>
      <c r="F126" s="230" t="s">
        <v>2668</v>
      </c>
      <c r="G126" s="231" t="s">
        <v>1424</v>
      </c>
      <c r="H126" s="232">
        <v>2</v>
      </c>
      <c r="I126" s="233"/>
      <c r="J126" s="234">
        <f>ROUND(I126*H126,2)</f>
        <v>0</v>
      </c>
      <c r="K126" s="230" t="s">
        <v>19</v>
      </c>
      <c r="L126" s="46"/>
      <c r="M126" s="235" t="s">
        <v>19</v>
      </c>
      <c r="N126" s="236" t="s">
        <v>47</v>
      </c>
      <c r="O126" s="86"/>
      <c r="P126" s="237">
        <f>O126*H126</f>
        <v>0</v>
      </c>
      <c r="Q126" s="237">
        <v>0</v>
      </c>
      <c r="R126" s="237">
        <f>Q126*H126</f>
        <v>0</v>
      </c>
      <c r="S126" s="237">
        <v>0</v>
      </c>
      <c r="T126" s="238">
        <f>S126*H126</f>
        <v>0</v>
      </c>
      <c r="U126" s="40"/>
      <c r="V126" s="40"/>
      <c r="W126" s="40"/>
      <c r="X126" s="40"/>
      <c r="Y126" s="40"/>
      <c r="Z126" s="40"/>
      <c r="AA126" s="40"/>
      <c r="AB126" s="40"/>
      <c r="AC126" s="40"/>
      <c r="AD126" s="40"/>
      <c r="AE126" s="40"/>
      <c r="AR126" s="239" t="s">
        <v>519</v>
      </c>
      <c r="AT126" s="239" t="s">
        <v>164</v>
      </c>
      <c r="AU126" s="239" t="s">
        <v>176</v>
      </c>
      <c r="AY126" s="19" t="s">
        <v>162</v>
      </c>
      <c r="BE126" s="240">
        <f>IF(N126="základní",J126,0)</f>
        <v>0</v>
      </c>
      <c r="BF126" s="240">
        <f>IF(N126="snížená",J126,0)</f>
        <v>0</v>
      </c>
      <c r="BG126" s="240">
        <f>IF(N126="zákl. přenesená",J126,0)</f>
        <v>0</v>
      </c>
      <c r="BH126" s="240">
        <f>IF(N126="sníž. přenesená",J126,0)</f>
        <v>0</v>
      </c>
      <c r="BI126" s="240">
        <f>IF(N126="nulová",J126,0)</f>
        <v>0</v>
      </c>
      <c r="BJ126" s="19" t="s">
        <v>84</v>
      </c>
      <c r="BK126" s="240">
        <f>ROUND(I126*H126,2)</f>
        <v>0</v>
      </c>
      <c r="BL126" s="19" t="s">
        <v>519</v>
      </c>
      <c r="BM126" s="239" t="s">
        <v>2669</v>
      </c>
    </row>
    <row r="127" s="2" customFormat="1" ht="16.5" customHeight="1">
      <c r="A127" s="40"/>
      <c r="B127" s="41"/>
      <c r="C127" s="228" t="s">
        <v>351</v>
      </c>
      <c r="D127" s="228" t="s">
        <v>164</v>
      </c>
      <c r="E127" s="229" t="s">
        <v>2670</v>
      </c>
      <c r="F127" s="230" t="s">
        <v>2466</v>
      </c>
      <c r="G127" s="231" t="s">
        <v>1424</v>
      </c>
      <c r="H127" s="232">
        <v>2</v>
      </c>
      <c r="I127" s="233"/>
      <c r="J127" s="234">
        <f>ROUND(I127*H127,2)</f>
        <v>0</v>
      </c>
      <c r="K127" s="230" t="s">
        <v>19</v>
      </c>
      <c r="L127" s="46"/>
      <c r="M127" s="235" t="s">
        <v>19</v>
      </c>
      <c r="N127" s="236" t="s">
        <v>47</v>
      </c>
      <c r="O127" s="86"/>
      <c r="P127" s="237">
        <f>O127*H127</f>
        <v>0</v>
      </c>
      <c r="Q127" s="237">
        <v>0</v>
      </c>
      <c r="R127" s="237">
        <f>Q127*H127</f>
        <v>0</v>
      </c>
      <c r="S127" s="237">
        <v>0</v>
      </c>
      <c r="T127" s="238">
        <f>S127*H127</f>
        <v>0</v>
      </c>
      <c r="U127" s="40"/>
      <c r="V127" s="40"/>
      <c r="W127" s="40"/>
      <c r="X127" s="40"/>
      <c r="Y127" s="40"/>
      <c r="Z127" s="40"/>
      <c r="AA127" s="40"/>
      <c r="AB127" s="40"/>
      <c r="AC127" s="40"/>
      <c r="AD127" s="40"/>
      <c r="AE127" s="40"/>
      <c r="AR127" s="239" t="s">
        <v>519</v>
      </c>
      <c r="AT127" s="239" t="s">
        <v>164</v>
      </c>
      <c r="AU127" s="239" t="s">
        <v>176</v>
      </c>
      <c r="AY127" s="19" t="s">
        <v>162</v>
      </c>
      <c r="BE127" s="240">
        <f>IF(N127="základní",J127,0)</f>
        <v>0</v>
      </c>
      <c r="BF127" s="240">
        <f>IF(N127="snížená",J127,0)</f>
        <v>0</v>
      </c>
      <c r="BG127" s="240">
        <f>IF(N127="zákl. přenesená",J127,0)</f>
        <v>0</v>
      </c>
      <c r="BH127" s="240">
        <f>IF(N127="sníž. přenesená",J127,0)</f>
        <v>0</v>
      </c>
      <c r="BI127" s="240">
        <f>IF(N127="nulová",J127,0)</f>
        <v>0</v>
      </c>
      <c r="BJ127" s="19" t="s">
        <v>84</v>
      </c>
      <c r="BK127" s="240">
        <f>ROUND(I127*H127,2)</f>
        <v>0</v>
      </c>
      <c r="BL127" s="19" t="s">
        <v>519</v>
      </c>
      <c r="BM127" s="239" t="s">
        <v>2671</v>
      </c>
    </row>
    <row r="128" s="2" customFormat="1" ht="16.5" customHeight="1">
      <c r="A128" s="40"/>
      <c r="B128" s="41"/>
      <c r="C128" s="228" t="s">
        <v>359</v>
      </c>
      <c r="D128" s="228" t="s">
        <v>164</v>
      </c>
      <c r="E128" s="229" t="s">
        <v>2672</v>
      </c>
      <c r="F128" s="230" t="s">
        <v>2469</v>
      </c>
      <c r="G128" s="231" t="s">
        <v>1424</v>
      </c>
      <c r="H128" s="232">
        <v>4</v>
      </c>
      <c r="I128" s="233"/>
      <c r="J128" s="234">
        <f>ROUND(I128*H128,2)</f>
        <v>0</v>
      </c>
      <c r="K128" s="230" t="s">
        <v>19</v>
      </c>
      <c r="L128" s="46"/>
      <c r="M128" s="235" t="s">
        <v>19</v>
      </c>
      <c r="N128" s="236" t="s">
        <v>47</v>
      </c>
      <c r="O128" s="86"/>
      <c r="P128" s="237">
        <f>O128*H128</f>
        <v>0</v>
      </c>
      <c r="Q128" s="237">
        <v>0</v>
      </c>
      <c r="R128" s="237">
        <f>Q128*H128</f>
        <v>0</v>
      </c>
      <c r="S128" s="237">
        <v>0</v>
      </c>
      <c r="T128" s="238">
        <f>S128*H128</f>
        <v>0</v>
      </c>
      <c r="U128" s="40"/>
      <c r="V128" s="40"/>
      <c r="W128" s="40"/>
      <c r="X128" s="40"/>
      <c r="Y128" s="40"/>
      <c r="Z128" s="40"/>
      <c r="AA128" s="40"/>
      <c r="AB128" s="40"/>
      <c r="AC128" s="40"/>
      <c r="AD128" s="40"/>
      <c r="AE128" s="40"/>
      <c r="AR128" s="239" t="s">
        <v>519</v>
      </c>
      <c r="AT128" s="239" t="s">
        <v>164</v>
      </c>
      <c r="AU128" s="239" t="s">
        <v>176</v>
      </c>
      <c r="AY128" s="19" t="s">
        <v>162</v>
      </c>
      <c r="BE128" s="240">
        <f>IF(N128="základní",J128,0)</f>
        <v>0</v>
      </c>
      <c r="BF128" s="240">
        <f>IF(N128="snížená",J128,0)</f>
        <v>0</v>
      </c>
      <c r="BG128" s="240">
        <f>IF(N128="zákl. přenesená",J128,0)</f>
        <v>0</v>
      </c>
      <c r="BH128" s="240">
        <f>IF(N128="sníž. přenesená",J128,0)</f>
        <v>0</v>
      </c>
      <c r="BI128" s="240">
        <f>IF(N128="nulová",J128,0)</f>
        <v>0</v>
      </c>
      <c r="BJ128" s="19" t="s">
        <v>84</v>
      </c>
      <c r="BK128" s="240">
        <f>ROUND(I128*H128,2)</f>
        <v>0</v>
      </c>
      <c r="BL128" s="19" t="s">
        <v>519</v>
      </c>
      <c r="BM128" s="239" t="s">
        <v>2673</v>
      </c>
    </row>
    <row r="129" s="2" customFormat="1" ht="16.5" customHeight="1">
      <c r="A129" s="40"/>
      <c r="B129" s="41"/>
      <c r="C129" s="228" t="s">
        <v>364</v>
      </c>
      <c r="D129" s="228" t="s">
        <v>164</v>
      </c>
      <c r="E129" s="229" t="s">
        <v>2674</v>
      </c>
      <c r="F129" s="230" t="s">
        <v>2675</v>
      </c>
      <c r="G129" s="231" t="s">
        <v>1424</v>
      </c>
      <c r="H129" s="232">
        <v>2</v>
      </c>
      <c r="I129" s="233"/>
      <c r="J129" s="234">
        <f>ROUND(I129*H129,2)</f>
        <v>0</v>
      </c>
      <c r="K129" s="230" t="s">
        <v>19</v>
      </c>
      <c r="L129" s="46"/>
      <c r="M129" s="235" t="s">
        <v>19</v>
      </c>
      <c r="N129" s="236" t="s">
        <v>47</v>
      </c>
      <c r="O129" s="86"/>
      <c r="P129" s="237">
        <f>O129*H129</f>
        <v>0</v>
      </c>
      <c r="Q129" s="237">
        <v>0</v>
      </c>
      <c r="R129" s="237">
        <f>Q129*H129</f>
        <v>0</v>
      </c>
      <c r="S129" s="237">
        <v>0</v>
      </c>
      <c r="T129" s="238">
        <f>S129*H129</f>
        <v>0</v>
      </c>
      <c r="U129" s="40"/>
      <c r="V129" s="40"/>
      <c r="W129" s="40"/>
      <c r="X129" s="40"/>
      <c r="Y129" s="40"/>
      <c r="Z129" s="40"/>
      <c r="AA129" s="40"/>
      <c r="AB129" s="40"/>
      <c r="AC129" s="40"/>
      <c r="AD129" s="40"/>
      <c r="AE129" s="40"/>
      <c r="AR129" s="239" t="s">
        <v>519</v>
      </c>
      <c r="AT129" s="239" t="s">
        <v>164</v>
      </c>
      <c r="AU129" s="239" t="s">
        <v>176</v>
      </c>
      <c r="AY129" s="19" t="s">
        <v>162</v>
      </c>
      <c r="BE129" s="240">
        <f>IF(N129="základní",J129,0)</f>
        <v>0</v>
      </c>
      <c r="BF129" s="240">
        <f>IF(N129="snížená",J129,0)</f>
        <v>0</v>
      </c>
      <c r="BG129" s="240">
        <f>IF(N129="zákl. přenesená",J129,0)</f>
        <v>0</v>
      </c>
      <c r="BH129" s="240">
        <f>IF(N129="sníž. přenesená",J129,0)</f>
        <v>0</v>
      </c>
      <c r="BI129" s="240">
        <f>IF(N129="nulová",J129,0)</f>
        <v>0</v>
      </c>
      <c r="BJ129" s="19" t="s">
        <v>84</v>
      </c>
      <c r="BK129" s="240">
        <f>ROUND(I129*H129,2)</f>
        <v>0</v>
      </c>
      <c r="BL129" s="19" t="s">
        <v>519</v>
      </c>
      <c r="BM129" s="239" t="s">
        <v>2676</v>
      </c>
    </row>
    <row r="130" s="2" customFormat="1" ht="16.5" customHeight="1">
      <c r="A130" s="40"/>
      <c r="B130" s="41"/>
      <c r="C130" s="228" t="s">
        <v>370</v>
      </c>
      <c r="D130" s="228" t="s">
        <v>164</v>
      </c>
      <c r="E130" s="229" t="s">
        <v>2677</v>
      </c>
      <c r="F130" s="230" t="s">
        <v>2472</v>
      </c>
      <c r="G130" s="231" t="s">
        <v>1424</v>
      </c>
      <c r="H130" s="232">
        <v>3</v>
      </c>
      <c r="I130" s="233"/>
      <c r="J130" s="234">
        <f>ROUND(I130*H130,2)</f>
        <v>0</v>
      </c>
      <c r="K130" s="230" t="s">
        <v>19</v>
      </c>
      <c r="L130" s="46"/>
      <c r="M130" s="235" t="s">
        <v>19</v>
      </c>
      <c r="N130" s="236" t="s">
        <v>47</v>
      </c>
      <c r="O130" s="86"/>
      <c r="P130" s="237">
        <f>O130*H130</f>
        <v>0</v>
      </c>
      <c r="Q130" s="237">
        <v>0</v>
      </c>
      <c r="R130" s="237">
        <f>Q130*H130</f>
        <v>0</v>
      </c>
      <c r="S130" s="237">
        <v>0</v>
      </c>
      <c r="T130" s="238">
        <f>S130*H130</f>
        <v>0</v>
      </c>
      <c r="U130" s="40"/>
      <c r="V130" s="40"/>
      <c r="W130" s="40"/>
      <c r="X130" s="40"/>
      <c r="Y130" s="40"/>
      <c r="Z130" s="40"/>
      <c r="AA130" s="40"/>
      <c r="AB130" s="40"/>
      <c r="AC130" s="40"/>
      <c r="AD130" s="40"/>
      <c r="AE130" s="40"/>
      <c r="AR130" s="239" t="s">
        <v>519</v>
      </c>
      <c r="AT130" s="239" t="s">
        <v>164</v>
      </c>
      <c r="AU130" s="239" t="s">
        <v>176</v>
      </c>
      <c r="AY130" s="19" t="s">
        <v>162</v>
      </c>
      <c r="BE130" s="240">
        <f>IF(N130="základní",J130,0)</f>
        <v>0</v>
      </c>
      <c r="BF130" s="240">
        <f>IF(N130="snížená",J130,0)</f>
        <v>0</v>
      </c>
      <c r="BG130" s="240">
        <f>IF(N130="zákl. přenesená",J130,0)</f>
        <v>0</v>
      </c>
      <c r="BH130" s="240">
        <f>IF(N130="sníž. přenesená",J130,0)</f>
        <v>0</v>
      </c>
      <c r="BI130" s="240">
        <f>IF(N130="nulová",J130,0)</f>
        <v>0</v>
      </c>
      <c r="BJ130" s="19" t="s">
        <v>84</v>
      </c>
      <c r="BK130" s="240">
        <f>ROUND(I130*H130,2)</f>
        <v>0</v>
      </c>
      <c r="BL130" s="19" t="s">
        <v>519</v>
      </c>
      <c r="BM130" s="239" t="s">
        <v>2678</v>
      </c>
    </row>
    <row r="131" s="2" customFormat="1" ht="16.5" customHeight="1">
      <c r="A131" s="40"/>
      <c r="B131" s="41"/>
      <c r="C131" s="228" t="s">
        <v>375</v>
      </c>
      <c r="D131" s="228" t="s">
        <v>164</v>
      </c>
      <c r="E131" s="229" t="s">
        <v>2679</v>
      </c>
      <c r="F131" s="230" t="s">
        <v>2475</v>
      </c>
      <c r="G131" s="231" t="s">
        <v>1424</v>
      </c>
      <c r="H131" s="232">
        <v>2</v>
      </c>
      <c r="I131" s="233"/>
      <c r="J131" s="234">
        <f>ROUND(I131*H131,2)</f>
        <v>0</v>
      </c>
      <c r="K131" s="230" t="s">
        <v>19</v>
      </c>
      <c r="L131" s="46"/>
      <c r="M131" s="235" t="s">
        <v>19</v>
      </c>
      <c r="N131" s="236" t="s">
        <v>47</v>
      </c>
      <c r="O131" s="86"/>
      <c r="P131" s="237">
        <f>O131*H131</f>
        <v>0</v>
      </c>
      <c r="Q131" s="237">
        <v>0</v>
      </c>
      <c r="R131" s="237">
        <f>Q131*H131</f>
        <v>0</v>
      </c>
      <c r="S131" s="237">
        <v>0</v>
      </c>
      <c r="T131" s="238">
        <f>S131*H131</f>
        <v>0</v>
      </c>
      <c r="U131" s="40"/>
      <c r="V131" s="40"/>
      <c r="W131" s="40"/>
      <c r="X131" s="40"/>
      <c r="Y131" s="40"/>
      <c r="Z131" s="40"/>
      <c r="AA131" s="40"/>
      <c r="AB131" s="40"/>
      <c r="AC131" s="40"/>
      <c r="AD131" s="40"/>
      <c r="AE131" s="40"/>
      <c r="AR131" s="239" t="s">
        <v>519</v>
      </c>
      <c r="AT131" s="239" t="s">
        <v>164</v>
      </c>
      <c r="AU131" s="239" t="s">
        <v>176</v>
      </c>
      <c r="AY131" s="19" t="s">
        <v>162</v>
      </c>
      <c r="BE131" s="240">
        <f>IF(N131="základní",J131,0)</f>
        <v>0</v>
      </c>
      <c r="BF131" s="240">
        <f>IF(N131="snížená",J131,0)</f>
        <v>0</v>
      </c>
      <c r="BG131" s="240">
        <f>IF(N131="zákl. přenesená",J131,0)</f>
        <v>0</v>
      </c>
      <c r="BH131" s="240">
        <f>IF(N131="sníž. přenesená",J131,0)</f>
        <v>0</v>
      </c>
      <c r="BI131" s="240">
        <f>IF(N131="nulová",J131,0)</f>
        <v>0</v>
      </c>
      <c r="BJ131" s="19" t="s">
        <v>84</v>
      </c>
      <c r="BK131" s="240">
        <f>ROUND(I131*H131,2)</f>
        <v>0</v>
      </c>
      <c r="BL131" s="19" t="s">
        <v>519</v>
      </c>
      <c r="BM131" s="239" t="s">
        <v>2680</v>
      </c>
    </row>
    <row r="132" s="2" customFormat="1" ht="16.5" customHeight="1">
      <c r="A132" s="40"/>
      <c r="B132" s="41"/>
      <c r="C132" s="228" t="s">
        <v>382</v>
      </c>
      <c r="D132" s="228" t="s">
        <v>164</v>
      </c>
      <c r="E132" s="229" t="s">
        <v>2681</v>
      </c>
      <c r="F132" s="230" t="s">
        <v>2478</v>
      </c>
      <c r="G132" s="231" t="s">
        <v>1424</v>
      </c>
      <c r="H132" s="232">
        <v>1</v>
      </c>
      <c r="I132" s="233"/>
      <c r="J132" s="234">
        <f>ROUND(I132*H132,2)</f>
        <v>0</v>
      </c>
      <c r="K132" s="230" t="s">
        <v>19</v>
      </c>
      <c r="L132" s="46"/>
      <c r="M132" s="235" t="s">
        <v>19</v>
      </c>
      <c r="N132" s="236" t="s">
        <v>47</v>
      </c>
      <c r="O132" s="86"/>
      <c r="P132" s="237">
        <f>O132*H132</f>
        <v>0</v>
      </c>
      <c r="Q132" s="237">
        <v>0</v>
      </c>
      <c r="R132" s="237">
        <f>Q132*H132</f>
        <v>0</v>
      </c>
      <c r="S132" s="237">
        <v>0</v>
      </c>
      <c r="T132" s="238">
        <f>S132*H132</f>
        <v>0</v>
      </c>
      <c r="U132" s="40"/>
      <c r="V132" s="40"/>
      <c r="W132" s="40"/>
      <c r="X132" s="40"/>
      <c r="Y132" s="40"/>
      <c r="Z132" s="40"/>
      <c r="AA132" s="40"/>
      <c r="AB132" s="40"/>
      <c r="AC132" s="40"/>
      <c r="AD132" s="40"/>
      <c r="AE132" s="40"/>
      <c r="AR132" s="239" t="s">
        <v>519</v>
      </c>
      <c r="AT132" s="239" t="s">
        <v>164</v>
      </c>
      <c r="AU132" s="239" t="s">
        <v>176</v>
      </c>
      <c r="AY132" s="19" t="s">
        <v>162</v>
      </c>
      <c r="BE132" s="240">
        <f>IF(N132="základní",J132,0)</f>
        <v>0</v>
      </c>
      <c r="BF132" s="240">
        <f>IF(N132="snížená",J132,0)</f>
        <v>0</v>
      </c>
      <c r="BG132" s="240">
        <f>IF(N132="zákl. přenesená",J132,0)</f>
        <v>0</v>
      </c>
      <c r="BH132" s="240">
        <f>IF(N132="sníž. přenesená",J132,0)</f>
        <v>0</v>
      </c>
      <c r="BI132" s="240">
        <f>IF(N132="nulová",J132,0)</f>
        <v>0</v>
      </c>
      <c r="BJ132" s="19" t="s">
        <v>84</v>
      </c>
      <c r="BK132" s="240">
        <f>ROUND(I132*H132,2)</f>
        <v>0</v>
      </c>
      <c r="BL132" s="19" t="s">
        <v>519</v>
      </c>
      <c r="BM132" s="239" t="s">
        <v>2682</v>
      </c>
    </row>
    <row r="133" s="2" customFormat="1" ht="16.5" customHeight="1">
      <c r="A133" s="40"/>
      <c r="B133" s="41"/>
      <c r="C133" s="228" t="s">
        <v>387</v>
      </c>
      <c r="D133" s="228" t="s">
        <v>164</v>
      </c>
      <c r="E133" s="229" t="s">
        <v>2683</v>
      </c>
      <c r="F133" s="230" t="s">
        <v>2684</v>
      </c>
      <c r="G133" s="231" t="s">
        <v>1424</v>
      </c>
      <c r="H133" s="232">
        <v>1</v>
      </c>
      <c r="I133" s="233"/>
      <c r="J133" s="234">
        <f>ROUND(I133*H133,2)</f>
        <v>0</v>
      </c>
      <c r="K133" s="230" t="s">
        <v>19</v>
      </c>
      <c r="L133" s="46"/>
      <c r="M133" s="235" t="s">
        <v>19</v>
      </c>
      <c r="N133" s="236" t="s">
        <v>47</v>
      </c>
      <c r="O133" s="86"/>
      <c r="P133" s="237">
        <f>O133*H133</f>
        <v>0</v>
      </c>
      <c r="Q133" s="237">
        <v>0</v>
      </c>
      <c r="R133" s="237">
        <f>Q133*H133</f>
        <v>0</v>
      </c>
      <c r="S133" s="237">
        <v>0</v>
      </c>
      <c r="T133" s="238">
        <f>S133*H133</f>
        <v>0</v>
      </c>
      <c r="U133" s="40"/>
      <c r="V133" s="40"/>
      <c r="W133" s="40"/>
      <c r="X133" s="40"/>
      <c r="Y133" s="40"/>
      <c r="Z133" s="40"/>
      <c r="AA133" s="40"/>
      <c r="AB133" s="40"/>
      <c r="AC133" s="40"/>
      <c r="AD133" s="40"/>
      <c r="AE133" s="40"/>
      <c r="AR133" s="239" t="s">
        <v>519</v>
      </c>
      <c r="AT133" s="239" t="s">
        <v>164</v>
      </c>
      <c r="AU133" s="239" t="s">
        <v>176</v>
      </c>
      <c r="AY133" s="19" t="s">
        <v>162</v>
      </c>
      <c r="BE133" s="240">
        <f>IF(N133="základní",J133,0)</f>
        <v>0</v>
      </c>
      <c r="BF133" s="240">
        <f>IF(N133="snížená",J133,0)</f>
        <v>0</v>
      </c>
      <c r="BG133" s="240">
        <f>IF(N133="zákl. přenesená",J133,0)</f>
        <v>0</v>
      </c>
      <c r="BH133" s="240">
        <f>IF(N133="sníž. přenesená",J133,0)</f>
        <v>0</v>
      </c>
      <c r="BI133" s="240">
        <f>IF(N133="nulová",J133,0)</f>
        <v>0</v>
      </c>
      <c r="BJ133" s="19" t="s">
        <v>84</v>
      </c>
      <c r="BK133" s="240">
        <f>ROUND(I133*H133,2)</f>
        <v>0</v>
      </c>
      <c r="BL133" s="19" t="s">
        <v>519</v>
      </c>
      <c r="BM133" s="239" t="s">
        <v>2685</v>
      </c>
    </row>
    <row r="134" s="2" customFormat="1" ht="16.5" customHeight="1">
      <c r="A134" s="40"/>
      <c r="B134" s="41"/>
      <c r="C134" s="228" t="s">
        <v>393</v>
      </c>
      <c r="D134" s="228" t="s">
        <v>164</v>
      </c>
      <c r="E134" s="229" t="s">
        <v>2686</v>
      </c>
      <c r="F134" s="230" t="s">
        <v>2687</v>
      </c>
      <c r="G134" s="231" t="s">
        <v>1424</v>
      </c>
      <c r="H134" s="232">
        <v>1</v>
      </c>
      <c r="I134" s="233"/>
      <c r="J134" s="234">
        <f>ROUND(I134*H134,2)</f>
        <v>0</v>
      </c>
      <c r="K134" s="230" t="s">
        <v>19</v>
      </c>
      <c r="L134" s="46"/>
      <c r="M134" s="235" t="s">
        <v>19</v>
      </c>
      <c r="N134" s="236" t="s">
        <v>47</v>
      </c>
      <c r="O134" s="86"/>
      <c r="P134" s="237">
        <f>O134*H134</f>
        <v>0</v>
      </c>
      <c r="Q134" s="237">
        <v>0</v>
      </c>
      <c r="R134" s="237">
        <f>Q134*H134</f>
        <v>0</v>
      </c>
      <c r="S134" s="237">
        <v>0</v>
      </c>
      <c r="T134" s="238">
        <f>S134*H134</f>
        <v>0</v>
      </c>
      <c r="U134" s="40"/>
      <c r="V134" s="40"/>
      <c r="W134" s="40"/>
      <c r="X134" s="40"/>
      <c r="Y134" s="40"/>
      <c r="Z134" s="40"/>
      <c r="AA134" s="40"/>
      <c r="AB134" s="40"/>
      <c r="AC134" s="40"/>
      <c r="AD134" s="40"/>
      <c r="AE134" s="40"/>
      <c r="AR134" s="239" t="s">
        <v>519</v>
      </c>
      <c r="AT134" s="239" t="s">
        <v>164</v>
      </c>
      <c r="AU134" s="239" t="s">
        <v>176</v>
      </c>
      <c r="AY134" s="19" t="s">
        <v>162</v>
      </c>
      <c r="BE134" s="240">
        <f>IF(N134="základní",J134,0)</f>
        <v>0</v>
      </c>
      <c r="BF134" s="240">
        <f>IF(N134="snížená",J134,0)</f>
        <v>0</v>
      </c>
      <c r="BG134" s="240">
        <f>IF(N134="zákl. přenesená",J134,0)</f>
        <v>0</v>
      </c>
      <c r="BH134" s="240">
        <f>IF(N134="sníž. přenesená",J134,0)</f>
        <v>0</v>
      </c>
      <c r="BI134" s="240">
        <f>IF(N134="nulová",J134,0)</f>
        <v>0</v>
      </c>
      <c r="BJ134" s="19" t="s">
        <v>84</v>
      </c>
      <c r="BK134" s="240">
        <f>ROUND(I134*H134,2)</f>
        <v>0</v>
      </c>
      <c r="BL134" s="19" t="s">
        <v>519</v>
      </c>
      <c r="BM134" s="239" t="s">
        <v>2688</v>
      </c>
    </row>
    <row r="135" s="2" customFormat="1" ht="16.5" customHeight="1">
      <c r="A135" s="40"/>
      <c r="B135" s="41"/>
      <c r="C135" s="228" t="s">
        <v>398</v>
      </c>
      <c r="D135" s="228" t="s">
        <v>164</v>
      </c>
      <c r="E135" s="229" t="s">
        <v>2689</v>
      </c>
      <c r="F135" s="230" t="s">
        <v>2481</v>
      </c>
      <c r="G135" s="231" t="s">
        <v>1424</v>
      </c>
      <c r="H135" s="232">
        <v>1</v>
      </c>
      <c r="I135" s="233"/>
      <c r="J135" s="234">
        <f>ROUND(I135*H135,2)</f>
        <v>0</v>
      </c>
      <c r="K135" s="230" t="s">
        <v>19</v>
      </c>
      <c r="L135" s="46"/>
      <c r="M135" s="235" t="s">
        <v>19</v>
      </c>
      <c r="N135" s="236" t="s">
        <v>47</v>
      </c>
      <c r="O135" s="86"/>
      <c r="P135" s="237">
        <f>O135*H135</f>
        <v>0</v>
      </c>
      <c r="Q135" s="237">
        <v>0</v>
      </c>
      <c r="R135" s="237">
        <f>Q135*H135</f>
        <v>0</v>
      </c>
      <c r="S135" s="237">
        <v>0</v>
      </c>
      <c r="T135" s="238">
        <f>S135*H135</f>
        <v>0</v>
      </c>
      <c r="U135" s="40"/>
      <c r="V135" s="40"/>
      <c r="W135" s="40"/>
      <c r="X135" s="40"/>
      <c r="Y135" s="40"/>
      <c r="Z135" s="40"/>
      <c r="AA135" s="40"/>
      <c r="AB135" s="40"/>
      <c r="AC135" s="40"/>
      <c r="AD135" s="40"/>
      <c r="AE135" s="40"/>
      <c r="AR135" s="239" t="s">
        <v>519</v>
      </c>
      <c r="AT135" s="239" t="s">
        <v>164</v>
      </c>
      <c r="AU135" s="239" t="s">
        <v>176</v>
      </c>
      <c r="AY135" s="19" t="s">
        <v>162</v>
      </c>
      <c r="BE135" s="240">
        <f>IF(N135="základní",J135,0)</f>
        <v>0</v>
      </c>
      <c r="BF135" s="240">
        <f>IF(N135="snížená",J135,0)</f>
        <v>0</v>
      </c>
      <c r="BG135" s="240">
        <f>IF(N135="zákl. přenesená",J135,0)</f>
        <v>0</v>
      </c>
      <c r="BH135" s="240">
        <f>IF(N135="sníž. přenesená",J135,0)</f>
        <v>0</v>
      </c>
      <c r="BI135" s="240">
        <f>IF(N135="nulová",J135,0)</f>
        <v>0</v>
      </c>
      <c r="BJ135" s="19" t="s">
        <v>84</v>
      </c>
      <c r="BK135" s="240">
        <f>ROUND(I135*H135,2)</f>
        <v>0</v>
      </c>
      <c r="BL135" s="19" t="s">
        <v>519</v>
      </c>
      <c r="BM135" s="239" t="s">
        <v>2690</v>
      </c>
    </row>
    <row r="136" s="2" customFormat="1" ht="16.5" customHeight="1">
      <c r="A136" s="40"/>
      <c r="B136" s="41"/>
      <c r="C136" s="228" t="s">
        <v>404</v>
      </c>
      <c r="D136" s="228" t="s">
        <v>164</v>
      </c>
      <c r="E136" s="229" t="s">
        <v>2691</v>
      </c>
      <c r="F136" s="230" t="s">
        <v>2484</v>
      </c>
      <c r="G136" s="231" t="s">
        <v>1424</v>
      </c>
      <c r="H136" s="232">
        <v>1</v>
      </c>
      <c r="I136" s="233"/>
      <c r="J136" s="234">
        <f>ROUND(I136*H136,2)</f>
        <v>0</v>
      </c>
      <c r="K136" s="230" t="s">
        <v>19</v>
      </c>
      <c r="L136" s="46"/>
      <c r="M136" s="235" t="s">
        <v>19</v>
      </c>
      <c r="N136" s="236" t="s">
        <v>47</v>
      </c>
      <c r="O136" s="86"/>
      <c r="P136" s="237">
        <f>O136*H136</f>
        <v>0</v>
      </c>
      <c r="Q136" s="237">
        <v>0</v>
      </c>
      <c r="R136" s="237">
        <f>Q136*H136</f>
        <v>0</v>
      </c>
      <c r="S136" s="237">
        <v>0</v>
      </c>
      <c r="T136" s="238">
        <f>S136*H136</f>
        <v>0</v>
      </c>
      <c r="U136" s="40"/>
      <c r="V136" s="40"/>
      <c r="W136" s="40"/>
      <c r="X136" s="40"/>
      <c r="Y136" s="40"/>
      <c r="Z136" s="40"/>
      <c r="AA136" s="40"/>
      <c r="AB136" s="40"/>
      <c r="AC136" s="40"/>
      <c r="AD136" s="40"/>
      <c r="AE136" s="40"/>
      <c r="AR136" s="239" t="s">
        <v>519</v>
      </c>
      <c r="AT136" s="239" t="s">
        <v>164</v>
      </c>
      <c r="AU136" s="239" t="s">
        <v>176</v>
      </c>
      <c r="AY136" s="19" t="s">
        <v>162</v>
      </c>
      <c r="BE136" s="240">
        <f>IF(N136="základní",J136,0)</f>
        <v>0</v>
      </c>
      <c r="BF136" s="240">
        <f>IF(N136="snížená",J136,0)</f>
        <v>0</v>
      </c>
      <c r="BG136" s="240">
        <f>IF(N136="zákl. přenesená",J136,0)</f>
        <v>0</v>
      </c>
      <c r="BH136" s="240">
        <f>IF(N136="sníž. přenesená",J136,0)</f>
        <v>0</v>
      </c>
      <c r="BI136" s="240">
        <f>IF(N136="nulová",J136,0)</f>
        <v>0</v>
      </c>
      <c r="BJ136" s="19" t="s">
        <v>84</v>
      </c>
      <c r="BK136" s="240">
        <f>ROUND(I136*H136,2)</f>
        <v>0</v>
      </c>
      <c r="BL136" s="19" t="s">
        <v>519</v>
      </c>
      <c r="BM136" s="239" t="s">
        <v>2692</v>
      </c>
    </row>
    <row r="137" s="2" customFormat="1" ht="16.5" customHeight="1">
      <c r="A137" s="40"/>
      <c r="B137" s="41"/>
      <c r="C137" s="228" t="s">
        <v>411</v>
      </c>
      <c r="D137" s="228" t="s">
        <v>164</v>
      </c>
      <c r="E137" s="229" t="s">
        <v>2693</v>
      </c>
      <c r="F137" s="230" t="s">
        <v>2487</v>
      </c>
      <c r="G137" s="231" t="s">
        <v>1424</v>
      </c>
      <c r="H137" s="232">
        <v>1</v>
      </c>
      <c r="I137" s="233"/>
      <c r="J137" s="234">
        <f>ROUND(I137*H137,2)</f>
        <v>0</v>
      </c>
      <c r="K137" s="230" t="s">
        <v>19</v>
      </c>
      <c r="L137" s="46"/>
      <c r="M137" s="235" t="s">
        <v>19</v>
      </c>
      <c r="N137" s="236" t="s">
        <v>47</v>
      </c>
      <c r="O137" s="86"/>
      <c r="P137" s="237">
        <f>O137*H137</f>
        <v>0</v>
      </c>
      <c r="Q137" s="237">
        <v>0</v>
      </c>
      <c r="R137" s="237">
        <f>Q137*H137</f>
        <v>0</v>
      </c>
      <c r="S137" s="237">
        <v>0</v>
      </c>
      <c r="T137" s="238">
        <f>S137*H137</f>
        <v>0</v>
      </c>
      <c r="U137" s="40"/>
      <c r="V137" s="40"/>
      <c r="W137" s="40"/>
      <c r="X137" s="40"/>
      <c r="Y137" s="40"/>
      <c r="Z137" s="40"/>
      <c r="AA137" s="40"/>
      <c r="AB137" s="40"/>
      <c r="AC137" s="40"/>
      <c r="AD137" s="40"/>
      <c r="AE137" s="40"/>
      <c r="AR137" s="239" t="s">
        <v>519</v>
      </c>
      <c r="AT137" s="239" t="s">
        <v>164</v>
      </c>
      <c r="AU137" s="239" t="s">
        <v>176</v>
      </c>
      <c r="AY137" s="19" t="s">
        <v>162</v>
      </c>
      <c r="BE137" s="240">
        <f>IF(N137="základní",J137,0)</f>
        <v>0</v>
      </c>
      <c r="BF137" s="240">
        <f>IF(N137="snížená",J137,0)</f>
        <v>0</v>
      </c>
      <c r="BG137" s="240">
        <f>IF(N137="zákl. přenesená",J137,0)</f>
        <v>0</v>
      </c>
      <c r="BH137" s="240">
        <f>IF(N137="sníž. přenesená",J137,0)</f>
        <v>0</v>
      </c>
      <c r="BI137" s="240">
        <f>IF(N137="nulová",J137,0)</f>
        <v>0</v>
      </c>
      <c r="BJ137" s="19" t="s">
        <v>84</v>
      </c>
      <c r="BK137" s="240">
        <f>ROUND(I137*H137,2)</f>
        <v>0</v>
      </c>
      <c r="BL137" s="19" t="s">
        <v>519</v>
      </c>
      <c r="BM137" s="239" t="s">
        <v>2694</v>
      </c>
    </row>
    <row r="138" s="2" customFormat="1" ht="16.5" customHeight="1">
      <c r="A138" s="40"/>
      <c r="B138" s="41"/>
      <c r="C138" s="228" t="s">
        <v>417</v>
      </c>
      <c r="D138" s="228" t="s">
        <v>164</v>
      </c>
      <c r="E138" s="229" t="s">
        <v>2695</v>
      </c>
      <c r="F138" s="230" t="s">
        <v>2490</v>
      </c>
      <c r="G138" s="231" t="s">
        <v>189</v>
      </c>
      <c r="H138" s="232">
        <v>15</v>
      </c>
      <c r="I138" s="233"/>
      <c r="J138" s="234">
        <f>ROUND(I138*H138,2)</f>
        <v>0</v>
      </c>
      <c r="K138" s="230" t="s">
        <v>19</v>
      </c>
      <c r="L138" s="46"/>
      <c r="M138" s="235" t="s">
        <v>19</v>
      </c>
      <c r="N138" s="236" t="s">
        <v>47</v>
      </c>
      <c r="O138" s="86"/>
      <c r="P138" s="237">
        <f>O138*H138</f>
        <v>0</v>
      </c>
      <c r="Q138" s="237">
        <v>0</v>
      </c>
      <c r="R138" s="237">
        <f>Q138*H138</f>
        <v>0</v>
      </c>
      <c r="S138" s="237">
        <v>0</v>
      </c>
      <c r="T138" s="238">
        <f>S138*H138</f>
        <v>0</v>
      </c>
      <c r="U138" s="40"/>
      <c r="V138" s="40"/>
      <c r="W138" s="40"/>
      <c r="X138" s="40"/>
      <c r="Y138" s="40"/>
      <c r="Z138" s="40"/>
      <c r="AA138" s="40"/>
      <c r="AB138" s="40"/>
      <c r="AC138" s="40"/>
      <c r="AD138" s="40"/>
      <c r="AE138" s="40"/>
      <c r="AR138" s="239" t="s">
        <v>519</v>
      </c>
      <c r="AT138" s="239" t="s">
        <v>164</v>
      </c>
      <c r="AU138" s="239" t="s">
        <v>176</v>
      </c>
      <c r="AY138" s="19" t="s">
        <v>162</v>
      </c>
      <c r="BE138" s="240">
        <f>IF(N138="základní",J138,0)</f>
        <v>0</v>
      </c>
      <c r="BF138" s="240">
        <f>IF(N138="snížená",J138,0)</f>
        <v>0</v>
      </c>
      <c r="BG138" s="240">
        <f>IF(N138="zákl. přenesená",J138,0)</f>
        <v>0</v>
      </c>
      <c r="BH138" s="240">
        <f>IF(N138="sníž. přenesená",J138,0)</f>
        <v>0</v>
      </c>
      <c r="BI138" s="240">
        <f>IF(N138="nulová",J138,0)</f>
        <v>0</v>
      </c>
      <c r="BJ138" s="19" t="s">
        <v>84</v>
      </c>
      <c r="BK138" s="240">
        <f>ROUND(I138*H138,2)</f>
        <v>0</v>
      </c>
      <c r="BL138" s="19" t="s">
        <v>519</v>
      </c>
      <c r="BM138" s="239" t="s">
        <v>2696</v>
      </c>
    </row>
    <row r="139" s="12" customFormat="1" ht="20.88" customHeight="1">
      <c r="A139" s="12"/>
      <c r="B139" s="212"/>
      <c r="C139" s="213"/>
      <c r="D139" s="214" t="s">
        <v>75</v>
      </c>
      <c r="E139" s="226" t="s">
        <v>2697</v>
      </c>
      <c r="F139" s="226" t="s">
        <v>2698</v>
      </c>
      <c r="G139" s="213"/>
      <c r="H139" s="213"/>
      <c r="I139" s="216"/>
      <c r="J139" s="227">
        <f>BK139</f>
        <v>0</v>
      </c>
      <c r="K139" s="213"/>
      <c r="L139" s="218"/>
      <c r="M139" s="219"/>
      <c r="N139" s="220"/>
      <c r="O139" s="220"/>
      <c r="P139" s="221">
        <f>SUM(P140:P157)</f>
        <v>0</v>
      </c>
      <c r="Q139" s="220"/>
      <c r="R139" s="221">
        <f>SUM(R140:R157)</f>
        <v>0</v>
      </c>
      <c r="S139" s="220"/>
      <c r="T139" s="222">
        <f>SUM(T140:T157)</f>
        <v>0</v>
      </c>
      <c r="U139" s="12"/>
      <c r="V139" s="12"/>
      <c r="W139" s="12"/>
      <c r="X139" s="12"/>
      <c r="Y139" s="12"/>
      <c r="Z139" s="12"/>
      <c r="AA139" s="12"/>
      <c r="AB139" s="12"/>
      <c r="AC139" s="12"/>
      <c r="AD139" s="12"/>
      <c r="AE139" s="12"/>
      <c r="AR139" s="223" t="s">
        <v>176</v>
      </c>
      <c r="AT139" s="224" t="s">
        <v>75</v>
      </c>
      <c r="AU139" s="224" t="s">
        <v>86</v>
      </c>
      <c r="AY139" s="223" t="s">
        <v>162</v>
      </c>
      <c r="BK139" s="225">
        <f>SUM(BK140:BK157)</f>
        <v>0</v>
      </c>
    </row>
    <row r="140" s="2" customFormat="1" ht="16.5" customHeight="1">
      <c r="A140" s="40"/>
      <c r="B140" s="41"/>
      <c r="C140" s="228" t="s">
        <v>421</v>
      </c>
      <c r="D140" s="228" t="s">
        <v>164</v>
      </c>
      <c r="E140" s="229" t="s">
        <v>2699</v>
      </c>
      <c r="F140" s="230" t="s">
        <v>2499</v>
      </c>
      <c r="G140" s="231" t="s">
        <v>1424</v>
      </c>
      <c r="H140" s="232">
        <v>4</v>
      </c>
      <c r="I140" s="233"/>
      <c r="J140" s="234">
        <f>ROUND(I140*H140,2)</f>
        <v>0</v>
      </c>
      <c r="K140" s="230" t="s">
        <v>19</v>
      </c>
      <c r="L140" s="46"/>
      <c r="M140" s="235" t="s">
        <v>19</v>
      </c>
      <c r="N140" s="236" t="s">
        <v>47</v>
      </c>
      <c r="O140" s="86"/>
      <c r="P140" s="237">
        <f>O140*H140</f>
        <v>0</v>
      </c>
      <c r="Q140" s="237">
        <v>0</v>
      </c>
      <c r="R140" s="237">
        <f>Q140*H140</f>
        <v>0</v>
      </c>
      <c r="S140" s="237">
        <v>0</v>
      </c>
      <c r="T140" s="238">
        <f>S140*H140</f>
        <v>0</v>
      </c>
      <c r="U140" s="40"/>
      <c r="V140" s="40"/>
      <c r="W140" s="40"/>
      <c r="X140" s="40"/>
      <c r="Y140" s="40"/>
      <c r="Z140" s="40"/>
      <c r="AA140" s="40"/>
      <c r="AB140" s="40"/>
      <c r="AC140" s="40"/>
      <c r="AD140" s="40"/>
      <c r="AE140" s="40"/>
      <c r="AR140" s="239" t="s">
        <v>519</v>
      </c>
      <c r="AT140" s="239" t="s">
        <v>164</v>
      </c>
      <c r="AU140" s="239" t="s">
        <v>176</v>
      </c>
      <c r="AY140" s="19" t="s">
        <v>162</v>
      </c>
      <c r="BE140" s="240">
        <f>IF(N140="základní",J140,0)</f>
        <v>0</v>
      </c>
      <c r="BF140" s="240">
        <f>IF(N140="snížená",J140,0)</f>
        <v>0</v>
      </c>
      <c r="BG140" s="240">
        <f>IF(N140="zákl. přenesená",J140,0)</f>
        <v>0</v>
      </c>
      <c r="BH140" s="240">
        <f>IF(N140="sníž. přenesená",J140,0)</f>
        <v>0</v>
      </c>
      <c r="BI140" s="240">
        <f>IF(N140="nulová",J140,0)</f>
        <v>0</v>
      </c>
      <c r="BJ140" s="19" t="s">
        <v>84</v>
      </c>
      <c r="BK140" s="240">
        <f>ROUND(I140*H140,2)</f>
        <v>0</v>
      </c>
      <c r="BL140" s="19" t="s">
        <v>519</v>
      </c>
      <c r="BM140" s="239" t="s">
        <v>2700</v>
      </c>
    </row>
    <row r="141" s="2" customFormat="1" ht="16.5" customHeight="1">
      <c r="A141" s="40"/>
      <c r="B141" s="41"/>
      <c r="C141" s="228" t="s">
        <v>427</v>
      </c>
      <c r="D141" s="228" t="s">
        <v>164</v>
      </c>
      <c r="E141" s="229" t="s">
        <v>2701</v>
      </c>
      <c r="F141" s="230" t="s">
        <v>2501</v>
      </c>
      <c r="G141" s="231" t="s">
        <v>1424</v>
      </c>
      <c r="H141" s="232">
        <v>4</v>
      </c>
      <c r="I141" s="233"/>
      <c r="J141" s="234">
        <f>ROUND(I141*H141,2)</f>
        <v>0</v>
      </c>
      <c r="K141" s="230" t="s">
        <v>19</v>
      </c>
      <c r="L141" s="46"/>
      <c r="M141" s="235" t="s">
        <v>19</v>
      </c>
      <c r="N141" s="236" t="s">
        <v>47</v>
      </c>
      <c r="O141" s="86"/>
      <c r="P141" s="237">
        <f>O141*H141</f>
        <v>0</v>
      </c>
      <c r="Q141" s="237">
        <v>0</v>
      </c>
      <c r="R141" s="237">
        <f>Q141*H141</f>
        <v>0</v>
      </c>
      <c r="S141" s="237">
        <v>0</v>
      </c>
      <c r="T141" s="238">
        <f>S141*H141</f>
        <v>0</v>
      </c>
      <c r="U141" s="40"/>
      <c r="V141" s="40"/>
      <c r="W141" s="40"/>
      <c r="X141" s="40"/>
      <c r="Y141" s="40"/>
      <c r="Z141" s="40"/>
      <c r="AA141" s="40"/>
      <c r="AB141" s="40"/>
      <c r="AC141" s="40"/>
      <c r="AD141" s="40"/>
      <c r="AE141" s="40"/>
      <c r="AR141" s="239" t="s">
        <v>519</v>
      </c>
      <c r="AT141" s="239" t="s">
        <v>164</v>
      </c>
      <c r="AU141" s="239" t="s">
        <v>176</v>
      </c>
      <c r="AY141" s="19" t="s">
        <v>162</v>
      </c>
      <c r="BE141" s="240">
        <f>IF(N141="základní",J141,0)</f>
        <v>0</v>
      </c>
      <c r="BF141" s="240">
        <f>IF(N141="snížená",J141,0)</f>
        <v>0</v>
      </c>
      <c r="BG141" s="240">
        <f>IF(N141="zákl. přenesená",J141,0)</f>
        <v>0</v>
      </c>
      <c r="BH141" s="240">
        <f>IF(N141="sníž. přenesená",J141,0)</f>
        <v>0</v>
      </c>
      <c r="BI141" s="240">
        <f>IF(N141="nulová",J141,0)</f>
        <v>0</v>
      </c>
      <c r="BJ141" s="19" t="s">
        <v>84</v>
      </c>
      <c r="BK141" s="240">
        <f>ROUND(I141*H141,2)</f>
        <v>0</v>
      </c>
      <c r="BL141" s="19" t="s">
        <v>519</v>
      </c>
      <c r="BM141" s="239" t="s">
        <v>2702</v>
      </c>
    </row>
    <row r="142" s="2" customFormat="1" ht="16.5" customHeight="1">
      <c r="A142" s="40"/>
      <c r="B142" s="41"/>
      <c r="C142" s="228" t="s">
        <v>432</v>
      </c>
      <c r="D142" s="228" t="s">
        <v>164</v>
      </c>
      <c r="E142" s="229" t="s">
        <v>2703</v>
      </c>
      <c r="F142" s="230" t="s">
        <v>2503</v>
      </c>
      <c r="G142" s="231" t="s">
        <v>202</v>
      </c>
      <c r="H142" s="232">
        <v>5</v>
      </c>
      <c r="I142" s="233"/>
      <c r="J142" s="234">
        <f>ROUND(I142*H142,2)</f>
        <v>0</v>
      </c>
      <c r="K142" s="230" t="s">
        <v>19</v>
      </c>
      <c r="L142" s="46"/>
      <c r="M142" s="235" t="s">
        <v>19</v>
      </c>
      <c r="N142" s="236" t="s">
        <v>47</v>
      </c>
      <c r="O142" s="86"/>
      <c r="P142" s="237">
        <f>O142*H142</f>
        <v>0</v>
      </c>
      <c r="Q142" s="237">
        <v>0</v>
      </c>
      <c r="R142" s="237">
        <f>Q142*H142</f>
        <v>0</v>
      </c>
      <c r="S142" s="237">
        <v>0</v>
      </c>
      <c r="T142" s="238">
        <f>S142*H142</f>
        <v>0</v>
      </c>
      <c r="U142" s="40"/>
      <c r="V142" s="40"/>
      <c r="W142" s="40"/>
      <c r="X142" s="40"/>
      <c r="Y142" s="40"/>
      <c r="Z142" s="40"/>
      <c r="AA142" s="40"/>
      <c r="AB142" s="40"/>
      <c r="AC142" s="40"/>
      <c r="AD142" s="40"/>
      <c r="AE142" s="40"/>
      <c r="AR142" s="239" t="s">
        <v>519</v>
      </c>
      <c r="AT142" s="239" t="s">
        <v>164</v>
      </c>
      <c r="AU142" s="239" t="s">
        <v>176</v>
      </c>
      <c r="AY142" s="19" t="s">
        <v>162</v>
      </c>
      <c r="BE142" s="240">
        <f>IF(N142="základní",J142,0)</f>
        <v>0</v>
      </c>
      <c r="BF142" s="240">
        <f>IF(N142="snížená",J142,0)</f>
        <v>0</v>
      </c>
      <c r="BG142" s="240">
        <f>IF(N142="zákl. přenesená",J142,0)</f>
        <v>0</v>
      </c>
      <c r="BH142" s="240">
        <f>IF(N142="sníž. přenesená",J142,0)</f>
        <v>0</v>
      </c>
      <c r="BI142" s="240">
        <f>IF(N142="nulová",J142,0)</f>
        <v>0</v>
      </c>
      <c r="BJ142" s="19" t="s">
        <v>84</v>
      </c>
      <c r="BK142" s="240">
        <f>ROUND(I142*H142,2)</f>
        <v>0</v>
      </c>
      <c r="BL142" s="19" t="s">
        <v>519</v>
      </c>
      <c r="BM142" s="239" t="s">
        <v>2704</v>
      </c>
    </row>
    <row r="143" s="2" customFormat="1" ht="16.5" customHeight="1">
      <c r="A143" s="40"/>
      <c r="B143" s="41"/>
      <c r="C143" s="228" t="s">
        <v>437</v>
      </c>
      <c r="D143" s="228" t="s">
        <v>164</v>
      </c>
      <c r="E143" s="229" t="s">
        <v>2705</v>
      </c>
      <c r="F143" s="230" t="s">
        <v>2505</v>
      </c>
      <c r="G143" s="231" t="s">
        <v>1424</v>
      </c>
      <c r="H143" s="232">
        <v>2</v>
      </c>
      <c r="I143" s="233"/>
      <c r="J143" s="234">
        <f>ROUND(I143*H143,2)</f>
        <v>0</v>
      </c>
      <c r="K143" s="230" t="s">
        <v>19</v>
      </c>
      <c r="L143" s="46"/>
      <c r="M143" s="235" t="s">
        <v>19</v>
      </c>
      <c r="N143" s="236" t="s">
        <v>47</v>
      </c>
      <c r="O143" s="86"/>
      <c r="P143" s="237">
        <f>O143*H143</f>
        <v>0</v>
      </c>
      <c r="Q143" s="237">
        <v>0</v>
      </c>
      <c r="R143" s="237">
        <f>Q143*H143</f>
        <v>0</v>
      </c>
      <c r="S143" s="237">
        <v>0</v>
      </c>
      <c r="T143" s="238">
        <f>S143*H143</f>
        <v>0</v>
      </c>
      <c r="U143" s="40"/>
      <c r="V143" s="40"/>
      <c r="W143" s="40"/>
      <c r="X143" s="40"/>
      <c r="Y143" s="40"/>
      <c r="Z143" s="40"/>
      <c r="AA143" s="40"/>
      <c r="AB143" s="40"/>
      <c r="AC143" s="40"/>
      <c r="AD143" s="40"/>
      <c r="AE143" s="40"/>
      <c r="AR143" s="239" t="s">
        <v>519</v>
      </c>
      <c r="AT143" s="239" t="s">
        <v>164</v>
      </c>
      <c r="AU143" s="239" t="s">
        <v>176</v>
      </c>
      <c r="AY143" s="19" t="s">
        <v>162</v>
      </c>
      <c r="BE143" s="240">
        <f>IF(N143="základní",J143,0)</f>
        <v>0</v>
      </c>
      <c r="BF143" s="240">
        <f>IF(N143="snížená",J143,0)</f>
        <v>0</v>
      </c>
      <c r="BG143" s="240">
        <f>IF(N143="zákl. přenesená",J143,0)</f>
        <v>0</v>
      </c>
      <c r="BH143" s="240">
        <f>IF(N143="sníž. přenesená",J143,0)</f>
        <v>0</v>
      </c>
      <c r="BI143" s="240">
        <f>IF(N143="nulová",J143,0)</f>
        <v>0</v>
      </c>
      <c r="BJ143" s="19" t="s">
        <v>84</v>
      </c>
      <c r="BK143" s="240">
        <f>ROUND(I143*H143,2)</f>
        <v>0</v>
      </c>
      <c r="BL143" s="19" t="s">
        <v>519</v>
      </c>
      <c r="BM143" s="239" t="s">
        <v>2706</v>
      </c>
    </row>
    <row r="144" s="2" customFormat="1" ht="16.5" customHeight="1">
      <c r="A144" s="40"/>
      <c r="B144" s="41"/>
      <c r="C144" s="228" t="s">
        <v>442</v>
      </c>
      <c r="D144" s="228" t="s">
        <v>164</v>
      </c>
      <c r="E144" s="229" t="s">
        <v>2707</v>
      </c>
      <c r="F144" s="230" t="s">
        <v>2521</v>
      </c>
      <c r="G144" s="231" t="s">
        <v>1424</v>
      </c>
      <c r="H144" s="232">
        <v>1</v>
      </c>
      <c r="I144" s="233"/>
      <c r="J144" s="234">
        <f>ROUND(I144*H144,2)</f>
        <v>0</v>
      </c>
      <c r="K144" s="230" t="s">
        <v>19</v>
      </c>
      <c r="L144" s="46"/>
      <c r="M144" s="235" t="s">
        <v>19</v>
      </c>
      <c r="N144" s="236" t="s">
        <v>47</v>
      </c>
      <c r="O144" s="86"/>
      <c r="P144" s="237">
        <f>O144*H144</f>
        <v>0</v>
      </c>
      <c r="Q144" s="237">
        <v>0</v>
      </c>
      <c r="R144" s="237">
        <f>Q144*H144</f>
        <v>0</v>
      </c>
      <c r="S144" s="237">
        <v>0</v>
      </c>
      <c r="T144" s="238">
        <f>S144*H144</f>
        <v>0</v>
      </c>
      <c r="U144" s="40"/>
      <c r="V144" s="40"/>
      <c r="W144" s="40"/>
      <c r="X144" s="40"/>
      <c r="Y144" s="40"/>
      <c r="Z144" s="40"/>
      <c r="AA144" s="40"/>
      <c r="AB144" s="40"/>
      <c r="AC144" s="40"/>
      <c r="AD144" s="40"/>
      <c r="AE144" s="40"/>
      <c r="AR144" s="239" t="s">
        <v>519</v>
      </c>
      <c r="AT144" s="239" t="s">
        <v>164</v>
      </c>
      <c r="AU144" s="239" t="s">
        <v>176</v>
      </c>
      <c r="AY144" s="19" t="s">
        <v>162</v>
      </c>
      <c r="BE144" s="240">
        <f>IF(N144="základní",J144,0)</f>
        <v>0</v>
      </c>
      <c r="BF144" s="240">
        <f>IF(N144="snížená",J144,0)</f>
        <v>0</v>
      </c>
      <c r="BG144" s="240">
        <f>IF(N144="zákl. přenesená",J144,0)</f>
        <v>0</v>
      </c>
      <c r="BH144" s="240">
        <f>IF(N144="sníž. přenesená",J144,0)</f>
        <v>0</v>
      </c>
      <c r="BI144" s="240">
        <f>IF(N144="nulová",J144,0)</f>
        <v>0</v>
      </c>
      <c r="BJ144" s="19" t="s">
        <v>84</v>
      </c>
      <c r="BK144" s="240">
        <f>ROUND(I144*H144,2)</f>
        <v>0</v>
      </c>
      <c r="BL144" s="19" t="s">
        <v>519</v>
      </c>
      <c r="BM144" s="239" t="s">
        <v>2708</v>
      </c>
    </row>
    <row r="145" s="2" customFormat="1" ht="16.5" customHeight="1">
      <c r="A145" s="40"/>
      <c r="B145" s="41"/>
      <c r="C145" s="228" t="s">
        <v>448</v>
      </c>
      <c r="D145" s="228" t="s">
        <v>164</v>
      </c>
      <c r="E145" s="229" t="s">
        <v>2709</v>
      </c>
      <c r="F145" s="230" t="s">
        <v>2545</v>
      </c>
      <c r="G145" s="231" t="s">
        <v>202</v>
      </c>
      <c r="H145" s="232">
        <v>3</v>
      </c>
      <c r="I145" s="233"/>
      <c r="J145" s="234">
        <f>ROUND(I145*H145,2)</f>
        <v>0</v>
      </c>
      <c r="K145" s="230" t="s">
        <v>19</v>
      </c>
      <c r="L145" s="46"/>
      <c r="M145" s="235" t="s">
        <v>19</v>
      </c>
      <c r="N145" s="236" t="s">
        <v>47</v>
      </c>
      <c r="O145" s="86"/>
      <c r="P145" s="237">
        <f>O145*H145</f>
        <v>0</v>
      </c>
      <c r="Q145" s="237">
        <v>0</v>
      </c>
      <c r="R145" s="237">
        <f>Q145*H145</f>
        <v>0</v>
      </c>
      <c r="S145" s="237">
        <v>0</v>
      </c>
      <c r="T145" s="238">
        <f>S145*H145</f>
        <v>0</v>
      </c>
      <c r="U145" s="40"/>
      <c r="V145" s="40"/>
      <c r="W145" s="40"/>
      <c r="X145" s="40"/>
      <c r="Y145" s="40"/>
      <c r="Z145" s="40"/>
      <c r="AA145" s="40"/>
      <c r="AB145" s="40"/>
      <c r="AC145" s="40"/>
      <c r="AD145" s="40"/>
      <c r="AE145" s="40"/>
      <c r="AR145" s="239" t="s">
        <v>519</v>
      </c>
      <c r="AT145" s="239" t="s">
        <v>164</v>
      </c>
      <c r="AU145" s="239" t="s">
        <v>176</v>
      </c>
      <c r="AY145" s="19" t="s">
        <v>162</v>
      </c>
      <c r="BE145" s="240">
        <f>IF(N145="základní",J145,0)</f>
        <v>0</v>
      </c>
      <c r="BF145" s="240">
        <f>IF(N145="snížená",J145,0)</f>
        <v>0</v>
      </c>
      <c r="BG145" s="240">
        <f>IF(N145="zákl. přenesená",J145,0)</f>
        <v>0</v>
      </c>
      <c r="BH145" s="240">
        <f>IF(N145="sníž. přenesená",J145,0)</f>
        <v>0</v>
      </c>
      <c r="BI145" s="240">
        <f>IF(N145="nulová",J145,0)</f>
        <v>0</v>
      </c>
      <c r="BJ145" s="19" t="s">
        <v>84</v>
      </c>
      <c r="BK145" s="240">
        <f>ROUND(I145*H145,2)</f>
        <v>0</v>
      </c>
      <c r="BL145" s="19" t="s">
        <v>519</v>
      </c>
      <c r="BM145" s="239" t="s">
        <v>2710</v>
      </c>
    </row>
    <row r="146" s="2" customFormat="1" ht="16.5" customHeight="1">
      <c r="A146" s="40"/>
      <c r="B146" s="41"/>
      <c r="C146" s="228" t="s">
        <v>453</v>
      </c>
      <c r="D146" s="228" t="s">
        <v>164</v>
      </c>
      <c r="E146" s="229" t="s">
        <v>2711</v>
      </c>
      <c r="F146" s="230" t="s">
        <v>2551</v>
      </c>
      <c r="G146" s="231" t="s">
        <v>202</v>
      </c>
      <c r="H146" s="232">
        <v>20</v>
      </c>
      <c r="I146" s="233"/>
      <c r="J146" s="234">
        <f>ROUND(I146*H146,2)</f>
        <v>0</v>
      </c>
      <c r="K146" s="230" t="s">
        <v>19</v>
      </c>
      <c r="L146" s="46"/>
      <c r="M146" s="235" t="s">
        <v>19</v>
      </c>
      <c r="N146" s="236" t="s">
        <v>47</v>
      </c>
      <c r="O146" s="86"/>
      <c r="P146" s="237">
        <f>O146*H146</f>
        <v>0</v>
      </c>
      <c r="Q146" s="237">
        <v>0</v>
      </c>
      <c r="R146" s="237">
        <f>Q146*H146</f>
        <v>0</v>
      </c>
      <c r="S146" s="237">
        <v>0</v>
      </c>
      <c r="T146" s="238">
        <f>S146*H146</f>
        <v>0</v>
      </c>
      <c r="U146" s="40"/>
      <c r="V146" s="40"/>
      <c r="W146" s="40"/>
      <c r="X146" s="40"/>
      <c r="Y146" s="40"/>
      <c r="Z146" s="40"/>
      <c r="AA146" s="40"/>
      <c r="AB146" s="40"/>
      <c r="AC146" s="40"/>
      <c r="AD146" s="40"/>
      <c r="AE146" s="40"/>
      <c r="AR146" s="239" t="s">
        <v>519</v>
      </c>
      <c r="AT146" s="239" t="s">
        <v>164</v>
      </c>
      <c r="AU146" s="239" t="s">
        <v>176</v>
      </c>
      <c r="AY146" s="19" t="s">
        <v>162</v>
      </c>
      <c r="BE146" s="240">
        <f>IF(N146="základní",J146,0)</f>
        <v>0</v>
      </c>
      <c r="BF146" s="240">
        <f>IF(N146="snížená",J146,0)</f>
        <v>0</v>
      </c>
      <c r="BG146" s="240">
        <f>IF(N146="zákl. přenesená",J146,0)</f>
        <v>0</v>
      </c>
      <c r="BH146" s="240">
        <f>IF(N146="sníž. přenesená",J146,0)</f>
        <v>0</v>
      </c>
      <c r="BI146" s="240">
        <f>IF(N146="nulová",J146,0)</f>
        <v>0</v>
      </c>
      <c r="BJ146" s="19" t="s">
        <v>84</v>
      </c>
      <c r="BK146" s="240">
        <f>ROUND(I146*H146,2)</f>
        <v>0</v>
      </c>
      <c r="BL146" s="19" t="s">
        <v>519</v>
      </c>
      <c r="BM146" s="239" t="s">
        <v>2712</v>
      </c>
    </row>
    <row r="147" s="2" customFormat="1" ht="16.5" customHeight="1">
      <c r="A147" s="40"/>
      <c r="B147" s="41"/>
      <c r="C147" s="228" t="s">
        <v>457</v>
      </c>
      <c r="D147" s="228" t="s">
        <v>164</v>
      </c>
      <c r="E147" s="229" t="s">
        <v>2713</v>
      </c>
      <c r="F147" s="230" t="s">
        <v>2714</v>
      </c>
      <c r="G147" s="231" t="s">
        <v>202</v>
      </c>
      <c r="H147" s="232">
        <v>20</v>
      </c>
      <c r="I147" s="233"/>
      <c r="J147" s="234">
        <f>ROUND(I147*H147,2)</f>
        <v>0</v>
      </c>
      <c r="K147" s="230" t="s">
        <v>19</v>
      </c>
      <c r="L147" s="46"/>
      <c r="M147" s="235" t="s">
        <v>19</v>
      </c>
      <c r="N147" s="236" t="s">
        <v>47</v>
      </c>
      <c r="O147" s="86"/>
      <c r="P147" s="237">
        <f>O147*H147</f>
        <v>0</v>
      </c>
      <c r="Q147" s="237">
        <v>0</v>
      </c>
      <c r="R147" s="237">
        <f>Q147*H147</f>
        <v>0</v>
      </c>
      <c r="S147" s="237">
        <v>0</v>
      </c>
      <c r="T147" s="238">
        <f>S147*H147</f>
        <v>0</v>
      </c>
      <c r="U147" s="40"/>
      <c r="V147" s="40"/>
      <c r="W147" s="40"/>
      <c r="X147" s="40"/>
      <c r="Y147" s="40"/>
      <c r="Z147" s="40"/>
      <c r="AA147" s="40"/>
      <c r="AB147" s="40"/>
      <c r="AC147" s="40"/>
      <c r="AD147" s="40"/>
      <c r="AE147" s="40"/>
      <c r="AR147" s="239" t="s">
        <v>519</v>
      </c>
      <c r="AT147" s="239" t="s">
        <v>164</v>
      </c>
      <c r="AU147" s="239" t="s">
        <v>176</v>
      </c>
      <c r="AY147" s="19" t="s">
        <v>162</v>
      </c>
      <c r="BE147" s="240">
        <f>IF(N147="základní",J147,0)</f>
        <v>0</v>
      </c>
      <c r="BF147" s="240">
        <f>IF(N147="snížená",J147,0)</f>
        <v>0</v>
      </c>
      <c r="BG147" s="240">
        <f>IF(N147="zákl. přenesená",J147,0)</f>
        <v>0</v>
      </c>
      <c r="BH147" s="240">
        <f>IF(N147="sníž. přenesená",J147,0)</f>
        <v>0</v>
      </c>
      <c r="BI147" s="240">
        <f>IF(N147="nulová",J147,0)</f>
        <v>0</v>
      </c>
      <c r="BJ147" s="19" t="s">
        <v>84</v>
      </c>
      <c r="BK147" s="240">
        <f>ROUND(I147*H147,2)</f>
        <v>0</v>
      </c>
      <c r="BL147" s="19" t="s">
        <v>519</v>
      </c>
      <c r="BM147" s="239" t="s">
        <v>2715</v>
      </c>
    </row>
    <row r="148" s="2" customFormat="1" ht="16.5" customHeight="1">
      <c r="A148" s="40"/>
      <c r="B148" s="41"/>
      <c r="C148" s="228" t="s">
        <v>461</v>
      </c>
      <c r="D148" s="228" t="s">
        <v>164</v>
      </c>
      <c r="E148" s="229" t="s">
        <v>2716</v>
      </c>
      <c r="F148" s="230" t="s">
        <v>2557</v>
      </c>
      <c r="G148" s="231" t="s">
        <v>202</v>
      </c>
      <c r="H148" s="232">
        <v>10</v>
      </c>
      <c r="I148" s="233"/>
      <c r="J148" s="234">
        <f>ROUND(I148*H148,2)</f>
        <v>0</v>
      </c>
      <c r="K148" s="230" t="s">
        <v>19</v>
      </c>
      <c r="L148" s="46"/>
      <c r="M148" s="235" t="s">
        <v>19</v>
      </c>
      <c r="N148" s="236" t="s">
        <v>47</v>
      </c>
      <c r="O148" s="86"/>
      <c r="P148" s="237">
        <f>O148*H148</f>
        <v>0</v>
      </c>
      <c r="Q148" s="237">
        <v>0</v>
      </c>
      <c r="R148" s="237">
        <f>Q148*H148</f>
        <v>0</v>
      </c>
      <c r="S148" s="237">
        <v>0</v>
      </c>
      <c r="T148" s="238">
        <f>S148*H148</f>
        <v>0</v>
      </c>
      <c r="U148" s="40"/>
      <c r="V148" s="40"/>
      <c r="W148" s="40"/>
      <c r="X148" s="40"/>
      <c r="Y148" s="40"/>
      <c r="Z148" s="40"/>
      <c r="AA148" s="40"/>
      <c r="AB148" s="40"/>
      <c r="AC148" s="40"/>
      <c r="AD148" s="40"/>
      <c r="AE148" s="40"/>
      <c r="AR148" s="239" t="s">
        <v>519</v>
      </c>
      <c r="AT148" s="239" t="s">
        <v>164</v>
      </c>
      <c r="AU148" s="239" t="s">
        <v>176</v>
      </c>
      <c r="AY148" s="19" t="s">
        <v>162</v>
      </c>
      <c r="BE148" s="240">
        <f>IF(N148="základní",J148,0)</f>
        <v>0</v>
      </c>
      <c r="BF148" s="240">
        <f>IF(N148="snížená",J148,0)</f>
        <v>0</v>
      </c>
      <c r="BG148" s="240">
        <f>IF(N148="zákl. přenesená",J148,0)</f>
        <v>0</v>
      </c>
      <c r="BH148" s="240">
        <f>IF(N148="sníž. přenesená",J148,0)</f>
        <v>0</v>
      </c>
      <c r="BI148" s="240">
        <f>IF(N148="nulová",J148,0)</f>
        <v>0</v>
      </c>
      <c r="BJ148" s="19" t="s">
        <v>84</v>
      </c>
      <c r="BK148" s="240">
        <f>ROUND(I148*H148,2)</f>
        <v>0</v>
      </c>
      <c r="BL148" s="19" t="s">
        <v>519</v>
      </c>
      <c r="BM148" s="239" t="s">
        <v>2717</v>
      </c>
    </row>
    <row r="149" s="2" customFormat="1" ht="16.5" customHeight="1">
      <c r="A149" s="40"/>
      <c r="B149" s="41"/>
      <c r="C149" s="228" t="s">
        <v>465</v>
      </c>
      <c r="D149" s="228" t="s">
        <v>164</v>
      </c>
      <c r="E149" s="229" t="s">
        <v>2718</v>
      </c>
      <c r="F149" s="230" t="s">
        <v>2560</v>
      </c>
      <c r="G149" s="231" t="s">
        <v>1424</v>
      </c>
      <c r="H149" s="232">
        <v>1</v>
      </c>
      <c r="I149" s="233"/>
      <c r="J149" s="234">
        <f>ROUND(I149*H149,2)</f>
        <v>0</v>
      </c>
      <c r="K149" s="230" t="s">
        <v>19</v>
      </c>
      <c r="L149" s="46"/>
      <c r="M149" s="235" t="s">
        <v>19</v>
      </c>
      <c r="N149" s="236" t="s">
        <v>47</v>
      </c>
      <c r="O149" s="86"/>
      <c r="P149" s="237">
        <f>O149*H149</f>
        <v>0</v>
      </c>
      <c r="Q149" s="237">
        <v>0</v>
      </c>
      <c r="R149" s="237">
        <f>Q149*H149</f>
        <v>0</v>
      </c>
      <c r="S149" s="237">
        <v>0</v>
      </c>
      <c r="T149" s="238">
        <f>S149*H149</f>
        <v>0</v>
      </c>
      <c r="U149" s="40"/>
      <c r="V149" s="40"/>
      <c r="W149" s="40"/>
      <c r="X149" s="40"/>
      <c r="Y149" s="40"/>
      <c r="Z149" s="40"/>
      <c r="AA149" s="40"/>
      <c r="AB149" s="40"/>
      <c r="AC149" s="40"/>
      <c r="AD149" s="40"/>
      <c r="AE149" s="40"/>
      <c r="AR149" s="239" t="s">
        <v>519</v>
      </c>
      <c r="AT149" s="239" t="s">
        <v>164</v>
      </c>
      <c r="AU149" s="239" t="s">
        <v>176</v>
      </c>
      <c r="AY149" s="19" t="s">
        <v>162</v>
      </c>
      <c r="BE149" s="240">
        <f>IF(N149="základní",J149,0)</f>
        <v>0</v>
      </c>
      <c r="BF149" s="240">
        <f>IF(N149="snížená",J149,0)</f>
        <v>0</v>
      </c>
      <c r="BG149" s="240">
        <f>IF(N149="zákl. přenesená",J149,0)</f>
        <v>0</v>
      </c>
      <c r="BH149" s="240">
        <f>IF(N149="sníž. přenesená",J149,0)</f>
        <v>0</v>
      </c>
      <c r="BI149" s="240">
        <f>IF(N149="nulová",J149,0)</f>
        <v>0</v>
      </c>
      <c r="BJ149" s="19" t="s">
        <v>84</v>
      </c>
      <c r="BK149" s="240">
        <f>ROUND(I149*H149,2)</f>
        <v>0</v>
      </c>
      <c r="BL149" s="19" t="s">
        <v>519</v>
      </c>
      <c r="BM149" s="239" t="s">
        <v>2719</v>
      </c>
    </row>
    <row r="150" s="2" customFormat="1" ht="16.5" customHeight="1">
      <c r="A150" s="40"/>
      <c r="B150" s="41"/>
      <c r="C150" s="228" t="s">
        <v>469</v>
      </c>
      <c r="D150" s="228" t="s">
        <v>164</v>
      </c>
      <c r="E150" s="229" t="s">
        <v>2720</v>
      </c>
      <c r="F150" s="230" t="s">
        <v>2563</v>
      </c>
      <c r="G150" s="231" t="s">
        <v>1424</v>
      </c>
      <c r="H150" s="232">
        <v>1</v>
      </c>
      <c r="I150" s="233"/>
      <c r="J150" s="234">
        <f>ROUND(I150*H150,2)</f>
        <v>0</v>
      </c>
      <c r="K150" s="230" t="s">
        <v>19</v>
      </c>
      <c r="L150" s="46"/>
      <c r="M150" s="235" t="s">
        <v>19</v>
      </c>
      <c r="N150" s="236" t="s">
        <v>47</v>
      </c>
      <c r="O150" s="86"/>
      <c r="P150" s="237">
        <f>O150*H150</f>
        <v>0</v>
      </c>
      <c r="Q150" s="237">
        <v>0</v>
      </c>
      <c r="R150" s="237">
        <f>Q150*H150</f>
        <v>0</v>
      </c>
      <c r="S150" s="237">
        <v>0</v>
      </c>
      <c r="T150" s="238">
        <f>S150*H150</f>
        <v>0</v>
      </c>
      <c r="U150" s="40"/>
      <c r="V150" s="40"/>
      <c r="W150" s="40"/>
      <c r="X150" s="40"/>
      <c r="Y150" s="40"/>
      <c r="Z150" s="40"/>
      <c r="AA150" s="40"/>
      <c r="AB150" s="40"/>
      <c r="AC150" s="40"/>
      <c r="AD150" s="40"/>
      <c r="AE150" s="40"/>
      <c r="AR150" s="239" t="s">
        <v>519</v>
      </c>
      <c r="AT150" s="239" t="s">
        <v>164</v>
      </c>
      <c r="AU150" s="239" t="s">
        <v>176</v>
      </c>
      <c r="AY150" s="19" t="s">
        <v>162</v>
      </c>
      <c r="BE150" s="240">
        <f>IF(N150="základní",J150,0)</f>
        <v>0</v>
      </c>
      <c r="BF150" s="240">
        <f>IF(N150="snížená",J150,0)</f>
        <v>0</v>
      </c>
      <c r="BG150" s="240">
        <f>IF(N150="zákl. přenesená",J150,0)</f>
        <v>0</v>
      </c>
      <c r="BH150" s="240">
        <f>IF(N150="sníž. přenesená",J150,0)</f>
        <v>0</v>
      </c>
      <c r="BI150" s="240">
        <f>IF(N150="nulová",J150,0)</f>
        <v>0</v>
      </c>
      <c r="BJ150" s="19" t="s">
        <v>84</v>
      </c>
      <c r="BK150" s="240">
        <f>ROUND(I150*H150,2)</f>
        <v>0</v>
      </c>
      <c r="BL150" s="19" t="s">
        <v>519</v>
      </c>
      <c r="BM150" s="239" t="s">
        <v>2721</v>
      </c>
    </row>
    <row r="151" s="2" customFormat="1" ht="16.5" customHeight="1">
      <c r="A151" s="40"/>
      <c r="B151" s="41"/>
      <c r="C151" s="228" t="s">
        <v>473</v>
      </c>
      <c r="D151" s="228" t="s">
        <v>164</v>
      </c>
      <c r="E151" s="229" t="s">
        <v>2722</v>
      </c>
      <c r="F151" s="230" t="s">
        <v>2566</v>
      </c>
      <c r="G151" s="231" t="s">
        <v>1424</v>
      </c>
      <c r="H151" s="232">
        <v>20</v>
      </c>
      <c r="I151" s="233"/>
      <c r="J151" s="234">
        <f>ROUND(I151*H151,2)</f>
        <v>0</v>
      </c>
      <c r="K151" s="230" t="s">
        <v>19</v>
      </c>
      <c r="L151" s="46"/>
      <c r="M151" s="235" t="s">
        <v>19</v>
      </c>
      <c r="N151" s="236" t="s">
        <v>47</v>
      </c>
      <c r="O151" s="86"/>
      <c r="P151" s="237">
        <f>O151*H151</f>
        <v>0</v>
      </c>
      <c r="Q151" s="237">
        <v>0</v>
      </c>
      <c r="R151" s="237">
        <f>Q151*H151</f>
        <v>0</v>
      </c>
      <c r="S151" s="237">
        <v>0</v>
      </c>
      <c r="T151" s="238">
        <f>S151*H151</f>
        <v>0</v>
      </c>
      <c r="U151" s="40"/>
      <c r="V151" s="40"/>
      <c r="W151" s="40"/>
      <c r="X151" s="40"/>
      <c r="Y151" s="40"/>
      <c r="Z151" s="40"/>
      <c r="AA151" s="40"/>
      <c r="AB151" s="40"/>
      <c r="AC151" s="40"/>
      <c r="AD151" s="40"/>
      <c r="AE151" s="40"/>
      <c r="AR151" s="239" t="s">
        <v>519</v>
      </c>
      <c r="AT151" s="239" t="s">
        <v>164</v>
      </c>
      <c r="AU151" s="239" t="s">
        <v>176</v>
      </c>
      <c r="AY151" s="19" t="s">
        <v>162</v>
      </c>
      <c r="BE151" s="240">
        <f>IF(N151="základní",J151,0)</f>
        <v>0</v>
      </c>
      <c r="BF151" s="240">
        <f>IF(N151="snížená",J151,0)</f>
        <v>0</v>
      </c>
      <c r="BG151" s="240">
        <f>IF(N151="zákl. přenesená",J151,0)</f>
        <v>0</v>
      </c>
      <c r="BH151" s="240">
        <f>IF(N151="sníž. přenesená",J151,0)</f>
        <v>0</v>
      </c>
      <c r="BI151" s="240">
        <f>IF(N151="nulová",J151,0)</f>
        <v>0</v>
      </c>
      <c r="BJ151" s="19" t="s">
        <v>84</v>
      </c>
      <c r="BK151" s="240">
        <f>ROUND(I151*H151,2)</f>
        <v>0</v>
      </c>
      <c r="BL151" s="19" t="s">
        <v>519</v>
      </c>
      <c r="BM151" s="239" t="s">
        <v>2723</v>
      </c>
    </row>
    <row r="152" s="2" customFormat="1" ht="16.5" customHeight="1">
      <c r="A152" s="40"/>
      <c r="B152" s="41"/>
      <c r="C152" s="228" t="s">
        <v>478</v>
      </c>
      <c r="D152" s="228" t="s">
        <v>164</v>
      </c>
      <c r="E152" s="229" t="s">
        <v>2724</v>
      </c>
      <c r="F152" s="230" t="s">
        <v>2569</v>
      </c>
      <c r="G152" s="231" t="s">
        <v>1424</v>
      </c>
      <c r="H152" s="232">
        <v>8</v>
      </c>
      <c r="I152" s="233"/>
      <c r="J152" s="234">
        <f>ROUND(I152*H152,2)</f>
        <v>0</v>
      </c>
      <c r="K152" s="230" t="s">
        <v>19</v>
      </c>
      <c r="L152" s="46"/>
      <c r="M152" s="235" t="s">
        <v>19</v>
      </c>
      <c r="N152" s="236" t="s">
        <v>47</v>
      </c>
      <c r="O152" s="86"/>
      <c r="P152" s="237">
        <f>O152*H152</f>
        <v>0</v>
      </c>
      <c r="Q152" s="237">
        <v>0</v>
      </c>
      <c r="R152" s="237">
        <f>Q152*H152</f>
        <v>0</v>
      </c>
      <c r="S152" s="237">
        <v>0</v>
      </c>
      <c r="T152" s="238">
        <f>S152*H152</f>
        <v>0</v>
      </c>
      <c r="U152" s="40"/>
      <c r="V152" s="40"/>
      <c r="W152" s="40"/>
      <c r="X152" s="40"/>
      <c r="Y152" s="40"/>
      <c r="Z152" s="40"/>
      <c r="AA152" s="40"/>
      <c r="AB152" s="40"/>
      <c r="AC152" s="40"/>
      <c r="AD152" s="40"/>
      <c r="AE152" s="40"/>
      <c r="AR152" s="239" t="s">
        <v>519</v>
      </c>
      <c r="AT152" s="239" t="s">
        <v>164</v>
      </c>
      <c r="AU152" s="239" t="s">
        <v>176</v>
      </c>
      <c r="AY152" s="19" t="s">
        <v>162</v>
      </c>
      <c r="BE152" s="240">
        <f>IF(N152="základní",J152,0)</f>
        <v>0</v>
      </c>
      <c r="BF152" s="240">
        <f>IF(N152="snížená",J152,0)</f>
        <v>0</v>
      </c>
      <c r="BG152" s="240">
        <f>IF(N152="zákl. přenesená",J152,0)</f>
        <v>0</v>
      </c>
      <c r="BH152" s="240">
        <f>IF(N152="sníž. přenesená",J152,0)</f>
        <v>0</v>
      </c>
      <c r="BI152" s="240">
        <f>IF(N152="nulová",J152,0)</f>
        <v>0</v>
      </c>
      <c r="BJ152" s="19" t="s">
        <v>84</v>
      </c>
      <c r="BK152" s="240">
        <f>ROUND(I152*H152,2)</f>
        <v>0</v>
      </c>
      <c r="BL152" s="19" t="s">
        <v>519</v>
      </c>
      <c r="BM152" s="239" t="s">
        <v>2725</v>
      </c>
    </row>
    <row r="153" s="2" customFormat="1" ht="16.5" customHeight="1">
      <c r="A153" s="40"/>
      <c r="B153" s="41"/>
      <c r="C153" s="228" t="s">
        <v>483</v>
      </c>
      <c r="D153" s="228" t="s">
        <v>164</v>
      </c>
      <c r="E153" s="229" t="s">
        <v>2726</v>
      </c>
      <c r="F153" s="230" t="s">
        <v>2572</v>
      </c>
      <c r="G153" s="231" t="s">
        <v>378</v>
      </c>
      <c r="H153" s="232">
        <v>1</v>
      </c>
      <c r="I153" s="233"/>
      <c r="J153" s="234">
        <f>ROUND(I153*H153,2)</f>
        <v>0</v>
      </c>
      <c r="K153" s="230" t="s">
        <v>19</v>
      </c>
      <c r="L153" s="46"/>
      <c r="M153" s="235" t="s">
        <v>19</v>
      </c>
      <c r="N153" s="236" t="s">
        <v>47</v>
      </c>
      <c r="O153" s="86"/>
      <c r="P153" s="237">
        <f>O153*H153</f>
        <v>0</v>
      </c>
      <c r="Q153" s="237">
        <v>0</v>
      </c>
      <c r="R153" s="237">
        <f>Q153*H153</f>
        <v>0</v>
      </c>
      <c r="S153" s="237">
        <v>0</v>
      </c>
      <c r="T153" s="238">
        <f>S153*H153</f>
        <v>0</v>
      </c>
      <c r="U153" s="40"/>
      <c r="V153" s="40"/>
      <c r="W153" s="40"/>
      <c r="X153" s="40"/>
      <c r="Y153" s="40"/>
      <c r="Z153" s="40"/>
      <c r="AA153" s="40"/>
      <c r="AB153" s="40"/>
      <c r="AC153" s="40"/>
      <c r="AD153" s="40"/>
      <c r="AE153" s="40"/>
      <c r="AR153" s="239" t="s">
        <v>519</v>
      </c>
      <c r="AT153" s="239" t="s">
        <v>164</v>
      </c>
      <c r="AU153" s="239" t="s">
        <v>176</v>
      </c>
      <c r="AY153" s="19" t="s">
        <v>162</v>
      </c>
      <c r="BE153" s="240">
        <f>IF(N153="základní",J153,0)</f>
        <v>0</v>
      </c>
      <c r="BF153" s="240">
        <f>IF(N153="snížená",J153,0)</f>
        <v>0</v>
      </c>
      <c r="BG153" s="240">
        <f>IF(N153="zákl. přenesená",J153,0)</f>
        <v>0</v>
      </c>
      <c r="BH153" s="240">
        <f>IF(N153="sníž. přenesená",J153,0)</f>
        <v>0</v>
      </c>
      <c r="BI153" s="240">
        <f>IF(N153="nulová",J153,0)</f>
        <v>0</v>
      </c>
      <c r="BJ153" s="19" t="s">
        <v>84</v>
      </c>
      <c r="BK153" s="240">
        <f>ROUND(I153*H153,2)</f>
        <v>0</v>
      </c>
      <c r="BL153" s="19" t="s">
        <v>519</v>
      </c>
      <c r="BM153" s="239" t="s">
        <v>2727</v>
      </c>
    </row>
    <row r="154" s="2" customFormat="1" ht="16.5" customHeight="1">
      <c r="A154" s="40"/>
      <c r="B154" s="41"/>
      <c r="C154" s="228" t="s">
        <v>489</v>
      </c>
      <c r="D154" s="228" t="s">
        <v>164</v>
      </c>
      <c r="E154" s="229" t="s">
        <v>2728</v>
      </c>
      <c r="F154" s="230" t="s">
        <v>2575</v>
      </c>
      <c r="G154" s="231" t="s">
        <v>378</v>
      </c>
      <c r="H154" s="232">
        <v>3</v>
      </c>
      <c r="I154" s="233"/>
      <c r="J154" s="234">
        <f>ROUND(I154*H154,2)</f>
        <v>0</v>
      </c>
      <c r="K154" s="230" t="s">
        <v>19</v>
      </c>
      <c r="L154" s="46"/>
      <c r="M154" s="235" t="s">
        <v>19</v>
      </c>
      <c r="N154" s="236" t="s">
        <v>47</v>
      </c>
      <c r="O154" s="86"/>
      <c r="P154" s="237">
        <f>O154*H154</f>
        <v>0</v>
      </c>
      <c r="Q154" s="237">
        <v>0</v>
      </c>
      <c r="R154" s="237">
        <f>Q154*H154</f>
        <v>0</v>
      </c>
      <c r="S154" s="237">
        <v>0</v>
      </c>
      <c r="T154" s="238">
        <f>S154*H154</f>
        <v>0</v>
      </c>
      <c r="U154" s="40"/>
      <c r="V154" s="40"/>
      <c r="W154" s="40"/>
      <c r="X154" s="40"/>
      <c r="Y154" s="40"/>
      <c r="Z154" s="40"/>
      <c r="AA154" s="40"/>
      <c r="AB154" s="40"/>
      <c r="AC154" s="40"/>
      <c r="AD154" s="40"/>
      <c r="AE154" s="40"/>
      <c r="AR154" s="239" t="s">
        <v>519</v>
      </c>
      <c r="AT154" s="239" t="s">
        <v>164</v>
      </c>
      <c r="AU154" s="239" t="s">
        <v>176</v>
      </c>
      <c r="AY154" s="19" t="s">
        <v>162</v>
      </c>
      <c r="BE154" s="240">
        <f>IF(N154="základní",J154,0)</f>
        <v>0</v>
      </c>
      <c r="BF154" s="240">
        <f>IF(N154="snížená",J154,0)</f>
        <v>0</v>
      </c>
      <c r="BG154" s="240">
        <f>IF(N154="zákl. přenesená",J154,0)</f>
        <v>0</v>
      </c>
      <c r="BH154" s="240">
        <f>IF(N154="sníž. přenesená",J154,0)</f>
        <v>0</v>
      </c>
      <c r="BI154" s="240">
        <f>IF(N154="nulová",J154,0)</f>
        <v>0</v>
      </c>
      <c r="BJ154" s="19" t="s">
        <v>84</v>
      </c>
      <c r="BK154" s="240">
        <f>ROUND(I154*H154,2)</f>
        <v>0</v>
      </c>
      <c r="BL154" s="19" t="s">
        <v>519</v>
      </c>
      <c r="BM154" s="239" t="s">
        <v>2729</v>
      </c>
    </row>
    <row r="155" s="2" customFormat="1" ht="16.5" customHeight="1">
      <c r="A155" s="40"/>
      <c r="B155" s="41"/>
      <c r="C155" s="228" t="s">
        <v>494</v>
      </c>
      <c r="D155" s="228" t="s">
        <v>164</v>
      </c>
      <c r="E155" s="229" t="s">
        <v>2730</v>
      </c>
      <c r="F155" s="230" t="s">
        <v>2731</v>
      </c>
      <c r="G155" s="231" t="s">
        <v>1424</v>
      </c>
      <c r="H155" s="232">
        <v>3</v>
      </c>
      <c r="I155" s="233"/>
      <c r="J155" s="234">
        <f>ROUND(I155*H155,2)</f>
        <v>0</v>
      </c>
      <c r="K155" s="230" t="s">
        <v>19</v>
      </c>
      <c r="L155" s="46"/>
      <c r="M155" s="235" t="s">
        <v>19</v>
      </c>
      <c r="N155" s="236" t="s">
        <v>47</v>
      </c>
      <c r="O155" s="86"/>
      <c r="P155" s="237">
        <f>O155*H155</f>
        <v>0</v>
      </c>
      <c r="Q155" s="237">
        <v>0</v>
      </c>
      <c r="R155" s="237">
        <f>Q155*H155</f>
        <v>0</v>
      </c>
      <c r="S155" s="237">
        <v>0</v>
      </c>
      <c r="T155" s="238">
        <f>S155*H155</f>
        <v>0</v>
      </c>
      <c r="U155" s="40"/>
      <c r="V155" s="40"/>
      <c r="W155" s="40"/>
      <c r="X155" s="40"/>
      <c r="Y155" s="40"/>
      <c r="Z155" s="40"/>
      <c r="AA155" s="40"/>
      <c r="AB155" s="40"/>
      <c r="AC155" s="40"/>
      <c r="AD155" s="40"/>
      <c r="AE155" s="40"/>
      <c r="AR155" s="239" t="s">
        <v>519</v>
      </c>
      <c r="AT155" s="239" t="s">
        <v>164</v>
      </c>
      <c r="AU155" s="239" t="s">
        <v>176</v>
      </c>
      <c r="AY155" s="19" t="s">
        <v>162</v>
      </c>
      <c r="BE155" s="240">
        <f>IF(N155="základní",J155,0)</f>
        <v>0</v>
      </c>
      <c r="BF155" s="240">
        <f>IF(N155="snížená",J155,0)</f>
        <v>0</v>
      </c>
      <c r="BG155" s="240">
        <f>IF(N155="zákl. přenesená",J155,0)</f>
        <v>0</v>
      </c>
      <c r="BH155" s="240">
        <f>IF(N155="sníž. přenesená",J155,0)</f>
        <v>0</v>
      </c>
      <c r="BI155" s="240">
        <f>IF(N155="nulová",J155,0)</f>
        <v>0</v>
      </c>
      <c r="BJ155" s="19" t="s">
        <v>84</v>
      </c>
      <c r="BK155" s="240">
        <f>ROUND(I155*H155,2)</f>
        <v>0</v>
      </c>
      <c r="BL155" s="19" t="s">
        <v>519</v>
      </c>
      <c r="BM155" s="239" t="s">
        <v>2732</v>
      </c>
    </row>
    <row r="156" s="2" customFormat="1" ht="16.5" customHeight="1">
      <c r="A156" s="40"/>
      <c r="B156" s="41"/>
      <c r="C156" s="228" t="s">
        <v>499</v>
      </c>
      <c r="D156" s="228" t="s">
        <v>164</v>
      </c>
      <c r="E156" s="229" t="s">
        <v>2733</v>
      </c>
      <c r="F156" s="230" t="s">
        <v>2734</v>
      </c>
      <c r="G156" s="231" t="s">
        <v>1424</v>
      </c>
      <c r="H156" s="232">
        <v>3</v>
      </c>
      <c r="I156" s="233"/>
      <c r="J156" s="234">
        <f>ROUND(I156*H156,2)</f>
        <v>0</v>
      </c>
      <c r="K156" s="230" t="s">
        <v>19</v>
      </c>
      <c r="L156" s="46"/>
      <c r="M156" s="235" t="s">
        <v>19</v>
      </c>
      <c r="N156" s="236" t="s">
        <v>47</v>
      </c>
      <c r="O156" s="86"/>
      <c r="P156" s="237">
        <f>O156*H156</f>
        <v>0</v>
      </c>
      <c r="Q156" s="237">
        <v>0</v>
      </c>
      <c r="R156" s="237">
        <f>Q156*H156</f>
        <v>0</v>
      </c>
      <c r="S156" s="237">
        <v>0</v>
      </c>
      <c r="T156" s="238">
        <f>S156*H156</f>
        <v>0</v>
      </c>
      <c r="U156" s="40"/>
      <c r="V156" s="40"/>
      <c r="W156" s="40"/>
      <c r="X156" s="40"/>
      <c r="Y156" s="40"/>
      <c r="Z156" s="40"/>
      <c r="AA156" s="40"/>
      <c r="AB156" s="40"/>
      <c r="AC156" s="40"/>
      <c r="AD156" s="40"/>
      <c r="AE156" s="40"/>
      <c r="AR156" s="239" t="s">
        <v>519</v>
      </c>
      <c r="AT156" s="239" t="s">
        <v>164</v>
      </c>
      <c r="AU156" s="239" t="s">
        <v>176</v>
      </c>
      <c r="AY156" s="19" t="s">
        <v>162</v>
      </c>
      <c r="BE156" s="240">
        <f>IF(N156="základní",J156,0)</f>
        <v>0</v>
      </c>
      <c r="BF156" s="240">
        <f>IF(N156="snížená",J156,0)</f>
        <v>0</v>
      </c>
      <c r="BG156" s="240">
        <f>IF(N156="zákl. přenesená",J156,0)</f>
        <v>0</v>
      </c>
      <c r="BH156" s="240">
        <f>IF(N156="sníž. přenesená",J156,0)</f>
        <v>0</v>
      </c>
      <c r="BI156" s="240">
        <f>IF(N156="nulová",J156,0)</f>
        <v>0</v>
      </c>
      <c r="BJ156" s="19" t="s">
        <v>84</v>
      </c>
      <c r="BK156" s="240">
        <f>ROUND(I156*H156,2)</f>
        <v>0</v>
      </c>
      <c r="BL156" s="19" t="s">
        <v>519</v>
      </c>
      <c r="BM156" s="239" t="s">
        <v>2735</v>
      </c>
    </row>
    <row r="157" s="2" customFormat="1" ht="16.5" customHeight="1">
      <c r="A157" s="40"/>
      <c r="B157" s="41"/>
      <c r="C157" s="228" t="s">
        <v>503</v>
      </c>
      <c r="D157" s="228" t="s">
        <v>164</v>
      </c>
      <c r="E157" s="229" t="s">
        <v>2736</v>
      </c>
      <c r="F157" s="230" t="s">
        <v>2578</v>
      </c>
      <c r="G157" s="231" t="s">
        <v>189</v>
      </c>
      <c r="H157" s="232">
        <v>15</v>
      </c>
      <c r="I157" s="233"/>
      <c r="J157" s="234">
        <f>ROUND(I157*H157,2)</f>
        <v>0</v>
      </c>
      <c r="K157" s="230" t="s">
        <v>19</v>
      </c>
      <c r="L157" s="46"/>
      <c r="M157" s="235" t="s">
        <v>19</v>
      </c>
      <c r="N157" s="236" t="s">
        <v>47</v>
      </c>
      <c r="O157" s="86"/>
      <c r="P157" s="237">
        <f>O157*H157</f>
        <v>0</v>
      </c>
      <c r="Q157" s="237">
        <v>0</v>
      </c>
      <c r="R157" s="237">
        <f>Q157*H157</f>
        <v>0</v>
      </c>
      <c r="S157" s="237">
        <v>0</v>
      </c>
      <c r="T157" s="238">
        <f>S157*H157</f>
        <v>0</v>
      </c>
      <c r="U157" s="40"/>
      <c r="V157" s="40"/>
      <c r="W157" s="40"/>
      <c r="X157" s="40"/>
      <c r="Y157" s="40"/>
      <c r="Z157" s="40"/>
      <c r="AA157" s="40"/>
      <c r="AB157" s="40"/>
      <c r="AC157" s="40"/>
      <c r="AD157" s="40"/>
      <c r="AE157" s="40"/>
      <c r="AR157" s="239" t="s">
        <v>519</v>
      </c>
      <c r="AT157" s="239" t="s">
        <v>164</v>
      </c>
      <c r="AU157" s="239" t="s">
        <v>176</v>
      </c>
      <c r="AY157" s="19" t="s">
        <v>162</v>
      </c>
      <c r="BE157" s="240">
        <f>IF(N157="základní",J157,0)</f>
        <v>0</v>
      </c>
      <c r="BF157" s="240">
        <f>IF(N157="snížená",J157,0)</f>
        <v>0</v>
      </c>
      <c r="BG157" s="240">
        <f>IF(N157="zákl. přenesená",J157,0)</f>
        <v>0</v>
      </c>
      <c r="BH157" s="240">
        <f>IF(N157="sníž. přenesená",J157,0)</f>
        <v>0</v>
      </c>
      <c r="BI157" s="240">
        <f>IF(N157="nulová",J157,0)</f>
        <v>0</v>
      </c>
      <c r="BJ157" s="19" t="s">
        <v>84</v>
      </c>
      <c r="BK157" s="240">
        <f>ROUND(I157*H157,2)</f>
        <v>0</v>
      </c>
      <c r="BL157" s="19" t="s">
        <v>519</v>
      </c>
      <c r="BM157" s="239" t="s">
        <v>2737</v>
      </c>
    </row>
    <row r="158" s="12" customFormat="1" ht="20.88" customHeight="1">
      <c r="A158" s="12"/>
      <c r="B158" s="212"/>
      <c r="C158" s="213"/>
      <c r="D158" s="214" t="s">
        <v>75</v>
      </c>
      <c r="E158" s="226" t="s">
        <v>2738</v>
      </c>
      <c r="F158" s="226" t="s">
        <v>2739</v>
      </c>
      <c r="G158" s="213"/>
      <c r="H158" s="213"/>
      <c r="I158" s="216"/>
      <c r="J158" s="227">
        <f>BK158</f>
        <v>0</v>
      </c>
      <c r="K158" s="213"/>
      <c r="L158" s="218"/>
      <c r="M158" s="219"/>
      <c r="N158" s="220"/>
      <c r="O158" s="220"/>
      <c r="P158" s="221">
        <f>SUM(P159:P163)</f>
        <v>0</v>
      </c>
      <c r="Q158" s="220"/>
      <c r="R158" s="221">
        <f>SUM(R159:R163)</f>
        <v>0</v>
      </c>
      <c r="S158" s="220"/>
      <c r="T158" s="222">
        <f>SUM(T159:T163)</f>
        <v>0</v>
      </c>
      <c r="U158" s="12"/>
      <c r="V158" s="12"/>
      <c r="W158" s="12"/>
      <c r="X158" s="12"/>
      <c r="Y158" s="12"/>
      <c r="Z158" s="12"/>
      <c r="AA158" s="12"/>
      <c r="AB158" s="12"/>
      <c r="AC158" s="12"/>
      <c r="AD158" s="12"/>
      <c r="AE158" s="12"/>
      <c r="AR158" s="223" t="s">
        <v>176</v>
      </c>
      <c r="AT158" s="224" t="s">
        <v>75</v>
      </c>
      <c r="AU158" s="224" t="s">
        <v>86</v>
      </c>
      <c r="AY158" s="223" t="s">
        <v>162</v>
      </c>
      <c r="BK158" s="225">
        <f>SUM(BK159:BK163)</f>
        <v>0</v>
      </c>
    </row>
    <row r="159" s="2" customFormat="1" ht="16.5" customHeight="1">
      <c r="A159" s="40"/>
      <c r="B159" s="41"/>
      <c r="C159" s="228" t="s">
        <v>507</v>
      </c>
      <c r="D159" s="228" t="s">
        <v>164</v>
      </c>
      <c r="E159" s="229" t="s">
        <v>2740</v>
      </c>
      <c r="F159" s="230" t="s">
        <v>2581</v>
      </c>
      <c r="G159" s="231" t="s">
        <v>189</v>
      </c>
      <c r="H159" s="232">
        <v>12</v>
      </c>
      <c r="I159" s="233"/>
      <c r="J159" s="234">
        <f>ROUND(I159*H159,2)</f>
        <v>0</v>
      </c>
      <c r="K159" s="230" t="s">
        <v>19</v>
      </c>
      <c r="L159" s="46"/>
      <c r="M159" s="235" t="s">
        <v>19</v>
      </c>
      <c r="N159" s="236" t="s">
        <v>47</v>
      </c>
      <c r="O159" s="86"/>
      <c r="P159" s="237">
        <f>O159*H159</f>
        <v>0</v>
      </c>
      <c r="Q159" s="237">
        <v>0</v>
      </c>
      <c r="R159" s="237">
        <f>Q159*H159</f>
        <v>0</v>
      </c>
      <c r="S159" s="237">
        <v>0</v>
      </c>
      <c r="T159" s="238">
        <f>S159*H159</f>
        <v>0</v>
      </c>
      <c r="U159" s="40"/>
      <c r="V159" s="40"/>
      <c r="W159" s="40"/>
      <c r="X159" s="40"/>
      <c r="Y159" s="40"/>
      <c r="Z159" s="40"/>
      <c r="AA159" s="40"/>
      <c r="AB159" s="40"/>
      <c r="AC159" s="40"/>
      <c r="AD159" s="40"/>
      <c r="AE159" s="40"/>
      <c r="AR159" s="239" t="s">
        <v>519</v>
      </c>
      <c r="AT159" s="239" t="s">
        <v>164</v>
      </c>
      <c r="AU159" s="239" t="s">
        <v>176</v>
      </c>
      <c r="AY159" s="19" t="s">
        <v>162</v>
      </c>
      <c r="BE159" s="240">
        <f>IF(N159="základní",J159,0)</f>
        <v>0</v>
      </c>
      <c r="BF159" s="240">
        <f>IF(N159="snížená",J159,0)</f>
        <v>0</v>
      </c>
      <c r="BG159" s="240">
        <f>IF(N159="zákl. přenesená",J159,0)</f>
        <v>0</v>
      </c>
      <c r="BH159" s="240">
        <f>IF(N159="sníž. přenesená",J159,0)</f>
        <v>0</v>
      </c>
      <c r="BI159" s="240">
        <f>IF(N159="nulová",J159,0)</f>
        <v>0</v>
      </c>
      <c r="BJ159" s="19" t="s">
        <v>84</v>
      </c>
      <c r="BK159" s="240">
        <f>ROUND(I159*H159,2)</f>
        <v>0</v>
      </c>
      <c r="BL159" s="19" t="s">
        <v>519</v>
      </c>
      <c r="BM159" s="239" t="s">
        <v>2741</v>
      </c>
    </row>
    <row r="160" s="2" customFormat="1" ht="21.75" customHeight="1">
      <c r="A160" s="40"/>
      <c r="B160" s="41"/>
      <c r="C160" s="228" t="s">
        <v>511</v>
      </c>
      <c r="D160" s="228" t="s">
        <v>164</v>
      </c>
      <c r="E160" s="229" t="s">
        <v>2742</v>
      </c>
      <c r="F160" s="230" t="s">
        <v>2583</v>
      </c>
      <c r="G160" s="231" t="s">
        <v>1424</v>
      </c>
      <c r="H160" s="232">
        <v>1</v>
      </c>
      <c r="I160" s="233"/>
      <c r="J160" s="234">
        <f>ROUND(I160*H160,2)</f>
        <v>0</v>
      </c>
      <c r="K160" s="230" t="s">
        <v>19</v>
      </c>
      <c r="L160" s="46"/>
      <c r="M160" s="235" t="s">
        <v>19</v>
      </c>
      <c r="N160" s="236" t="s">
        <v>47</v>
      </c>
      <c r="O160" s="86"/>
      <c r="P160" s="237">
        <f>O160*H160</f>
        <v>0</v>
      </c>
      <c r="Q160" s="237">
        <v>0</v>
      </c>
      <c r="R160" s="237">
        <f>Q160*H160</f>
        <v>0</v>
      </c>
      <c r="S160" s="237">
        <v>0</v>
      </c>
      <c r="T160" s="238">
        <f>S160*H160</f>
        <v>0</v>
      </c>
      <c r="U160" s="40"/>
      <c r="V160" s="40"/>
      <c r="W160" s="40"/>
      <c r="X160" s="40"/>
      <c r="Y160" s="40"/>
      <c r="Z160" s="40"/>
      <c r="AA160" s="40"/>
      <c r="AB160" s="40"/>
      <c r="AC160" s="40"/>
      <c r="AD160" s="40"/>
      <c r="AE160" s="40"/>
      <c r="AR160" s="239" t="s">
        <v>519</v>
      </c>
      <c r="AT160" s="239" t="s">
        <v>164</v>
      </c>
      <c r="AU160" s="239" t="s">
        <v>176</v>
      </c>
      <c r="AY160" s="19" t="s">
        <v>162</v>
      </c>
      <c r="BE160" s="240">
        <f>IF(N160="základní",J160,0)</f>
        <v>0</v>
      </c>
      <c r="BF160" s="240">
        <f>IF(N160="snížená",J160,0)</f>
        <v>0</v>
      </c>
      <c r="BG160" s="240">
        <f>IF(N160="zákl. přenesená",J160,0)</f>
        <v>0</v>
      </c>
      <c r="BH160" s="240">
        <f>IF(N160="sníž. přenesená",J160,0)</f>
        <v>0</v>
      </c>
      <c r="BI160" s="240">
        <f>IF(N160="nulová",J160,0)</f>
        <v>0</v>
      </c>
      <c r="BJ160" s="19" t="s">
        <v>84</v>
      </c>
      <c r="BK160" s="240">
        <f>ROUND(I160*H160,2)</f>
        <v>0</v>
      </c>
      <c r="BL160" s="19" t="s">
        <v>519</v>
      </c>
      <c r="BM160" s="239" t="s">
        <v>2743</v>
      </c>
    </row>
    <row r="161" s="2" customFormat="1" ht="16.5" customHeight="1">
      <c r="A161" s="40"/>
      <c r="B161" s="41"/>
      <c r="C161" s="228" t="s">
        <v>515</v>
      </c>
      <c r="D161" s="228" t="s">
        <v>164</v>
      </c>
      <c r="E161" s="229" t="s">
        <v>2744</v>
      </c>
      <c r="F161" s="230" t="s">
        <v>2585</v>
      </c>
      <c r="G161" s="231" t="s">
        <v>189</v>
      </c>
      <c r="H161" s="232">
        <v>6</v>
      </c>
      <c r="I161" s="233"/>
      <c r="J161" s="234">
        <f>ROUND(I161*H161,2)</f>
        <v>0</v>
      </c>
      <c r="K161" s="230" t="s">
        <v>19</v>
      </c>
      <c r="L161" s="46"/>
      <c r="M161" s="235" t="s">
        <v>19</v>
      </c>
      <c r="N161" s="236" t="s">
        <v>47</v>
      </c>
      <c r="O161" s="86"/>
      <c r="P161" s="237">
        <f>O161*H161</f>
        <v>0</v>
      </c>
      <c r="Q161" s="237">
        <v>0</v>
      </c>
      <c r="R161" s="237">
        <f>Q161*H161</f>
        <v>0</v>
      </c>
      <c r="S161" s="237">
        <v>0</v>
      </c>
      <c r="T161" s="238">
        <f>S161*H161</f>
        <v>0</v>
      </c>
      <c r="U161" s="40"/>
      <c r="V161" s="40"/>
      <c r="W161" s="40"/>
      <c r="X161" s="40"/>
      <c r="Y161" s="40"/>
      <c r="Z161" s="40"/>
      <c r="AA161" s="40"/>
      <c r="AB161" s="40"/>
      <c r="AC161" s="40"/>
      <c r="AD161" s="40"/>
      <c r="AE161" s="40"/>
      <c r="AR161" s="239" t="s">
        <v>519</v>
      </c>
      <c r="AT161" s="239" t="s">
        <v>164</v>
      </c>
      <c r="AU161" s="239" t="s">
        <v>176</v>
      </c>
      <c r="AY161" s="19" t="s">
        <v>162</v>
      </c>
      <c r="BE161" s="240">
        <f>IF(N161="základní",J161,0)</f>
        <v>0</v>
      </c>
      <c r="BF161" s="240">
        <f>IF(N161="snížená",J161,0)</f>
        <v>0</v>
      </c>
      <c r="BG161" s="240">
        <f>IF(N161="zákl. přenesená",J161,0)</f>
        <v>0</v>
      </c>
      <c r="BH161" s="240">
        <f>IF(N161="sníž. přenesená",J161,0)</f>
        <v>0</v>
      </c>
      <c r="BI161" s="240">
        <f>IF(N161="nulová",J161,0)</f>
        <v>0</v>
      </c>
      <c r="BJ161" s="19" t="s">
        <v>84</v>
      </c>
      <c r="BK161" s="240">
        <f>ROUND(I161*H161,2)</f>
        <v>0</v>
      </c>
      <c r="BL161" s="19" t="s">
        <v>519</v>
      </c>
      <c r="BM161" s="239" t="s">
        <v>2745</v>
      </c>
    </row>
    <row r="162" s="2" customFormat="1" ht="16.5" customHeight="1">
      <c r="A162" s="40"/>
      <c r="B162" s="41"/>
      <c r="C162" s="228" t="s">
        <v>519</v>
      </c>
      <c r="D162" s="228" t="s">
        <v>164</v>
      </c>
      <c r="E162" s="229" t="s">
        <v>2746</v>
      </c>
      <c r="F162" s="230" t="s">
        <v>2587</v>
      </c>
      <c r="G162" s="231" t="s">
        <v>1442</v>
      </c>
      <c r="H162" s="232">
        <v>1</v>
      </c>
      <c r="I162" s="233"/>
      <c r="J162" s="234">
        <f>ROUND(I162*H162,2)</f>
        <v>0</v>
      </c>
      <c r="K162" s="230" t="s">
        <v>19</v>
      </c>
      <c r="L162" s="46"/>
      <c r="M162" s="235" t="s">
        <v>19</v>
      </c>
      <c r="N162" s="236" t="s">
        <v>47</v>
      </c>
      <c r="O162" s="86"/>
      <c r="P162" s="237">
        <f>O162*H162</f>
        <v>0</v>
      </c>
      <c r="Q162" s="237">
        <v>0</v>
      </c>
      <c r="R162" s="237">
        <f>Q162*H162</f>
        <v>0</v>
      </c>
      <c r="S162" s="237">
        <v>0</v>
      </c>
      <c r="T162" s="238">
        <f>S162*H162</f>
        <v>0</v>
      </c>
      <c r="U162" s="40"/>
      <c r="V162" s="40"/>
      <c r="W162" s="40"/>
      <c r="X162" s="40"/>
      <c r="Y162" s="40"/>
      <c r="Z162" s="40"/>
      <c r="AA162" s="40"/>
      <c r="AB162" s="40"/>
      <c r="AC162" s="40"/>
      <c r="AD162" s="40"/>
      <c r="AE162" s="40"/>
      <c r="AR162" s="239" t="s">
        <v>519</v>
      </c>
      <c r="AT162" s="239" t="s">
        <v>164</v>
      </c>
      <c r="AU162" s="239" t="s">
        <v>176</v>
      </c>
      <c r="AY162" s="19" t="s">
        <v>162</v>
      </c>
      <c r="BE162" s="240">
        <f>IF(N162="základní",J162,0)</f>
        <v>0</v>
      </c>
      <c r="BF162" s="240">
        <f>IF(N162="snížená",J162,0)</f>
        <v>0</v>
      </c>
      <c r="BG162" s="240">
        <f>IF(N162="zákl. přenesená",J162,0)</f>
        <v>0</v>
      </c>
      <c r="BH162" s="240">
        <f>IF(N162="sníž. přenesená",J162,0)</f>
        <v>0</v>
      </c>
      <c r="BI162" s="240">
        <f>IF(N162="nulová",J162,0)</f>
        <v>0</v>
      </c>
      <c r="BJ162" s="19" t="s">
        <v>84</v>
      </c>
      <c r="BK162" s="240">
        <f>ROUND(I162*H162,2)</f>
        <v>0</v>
      </c>
      <c r="BL162" s="19" t="s">
        <v>519</v>
      </c>
      <c r="BM162" s="239" t="s">
        <v>2747</v>
      </c>
    </row>
    <row r="163" s="2" customFormat="1" ht="16.5" customHeight="1">
      <c r="A163" s="40"/>
      <c r="B163" s="41"/>
      <c r="C163" s="228" t="s">
        <v>523</v>
      </c>
      <c r="D163" s="228" t="s">
        <v>164</v>
      </c>
      <c r="E163" s="229" t="s">
        <v>2748</v>
      </c>
      <c r="F163" s="230" t="s">
        <v>2589</v>
      </c>
      <c r="G163" s="231" t="s">
        <v>1442</v>
      </c>
      <c r="H163" s="232">
        <v>1</v>
      </c>
      <c r="I163" s="233"/>
      <c r="J163" s="234">
        <f>ROUND(I163*H163,2)</f>
        <v>0</v>
      </c>
      <c r="K163" s="230" t="s">
        <v>19</v>
      </c>
      <c r="L163" s="46"/>
      <c r="M163" s="235" t="s">
        <v>19</v>
      </c>
      <c r="N163" s="236" t="s">
        <v>47</v>
      </c>
      <c r="O163" s="86"/>
      <c r="P163" s="237">
        <f>O163*H163</f>
        <v>0</v>
      </c>
      <c r="Q163" s="237">
        <v>0</v>
      </c>
      <c r="R163" s="237">
        <f>Q163*H163</f>
        <v>0</v>
      </c>
      <c r="S163" s="237">
        <v>0</v>
      </c>
      <c r="T163" s="238">
        <f>S163*H163</f>
        <v>0</v>
      </c>
      <c r="U163" s="40"/>
      <c r="V163" s="40"/>
      <c r="W163" s="40"/>
      <c r="X163" s="40"/>
      <c r="Y163" s="40"/>
      <c r="Z163" s="40"/>
      <c r="AA163" s="40"/>
      <c r="AB163" s="40"/>
      <c r="AC163" s="40"/>
      <c r="AD163" s="40"/>
      <c r="AE163" s="40"/>
      <c r="AR163" s="239" t="s">
        <v>519</v>
      </c>
      <c r="AT163" s="239" t="s">
        <v>164</v>
      </c>
      <c r="AU163" s="239" t="s">
        <v>176</v>
      </c>
      <c r="AY163" s="19" t="s">
        <v>162</v>
      </c>
      <c r="BE163" s="240">
        <f>IF(N163="základní",J163,0)</f>
        <v>0</v>
      </c>
      <c r="BF163" s="240">
        <f>IF(N163="snížená",J163,0)</f>
        <v>0</v>
      </c>
      <c r="BG163" s="240">
        <f>IF(N163="zákl. přenesená",J163,0)</f>
        <v>0</v>
      </c>
      <c r="BH163" s="240">
        <f>IF(N163="sníž. přenesená",J163,0)</f>
        <v>0</v>
      </c>
      <c r="BI163" s="240">
        <f>IF(N163="nulová",J163,0)</f>
        <v>0</v>
      </c>
      <c r="BJ163" s="19" t="s">
        <v>84</v>
      </c>
      <c r="BK163" s="240">
        <f>ROUND(I163*H163,2)</f>
        <v>0</v>
      </c>
      <c r="BL163" s="19" t="s">
        <v>519</v>
      </c>
      <c r="BM163" s="239" t="s">
        <v>2749</v>
      </c>
    </row>
    <row r="164" s="12" customFormat="1" ht="20.88" customHeight="1">
      <c r="A164" s="12"/>
      <c r="B164" s="212"/>
      <c r="C164" s="213"/>
      <c r="D164" s="214" t="s">
        <v>75</v>
      </c>
      <c r="E164" s="226" t="s">
        <v>2750</v>
      </c>
      <c r="F164" s="226" t="s">
        <v>2751</v>
      </c>
      <c r="G164" s="213"/>
      <c r="H164" s="213"/>
      <c r="I164" s="216"/>
      <c r="J164" s="227">
        <f>BK164</f>
        <v>0</v>
      </c>
      <c r="K164" s="213"/>
      <c r="L164" s="218"/>
      <c r="M164" s="219"/>
      <c r="N164" s="220"/>
      <c r="O164" s="220"/>
      <c r="P164" s="221">
        <f>SUM(P165:P167)</f>
        <v>0</v>
      </c>
      <c r="Q164" s="220"/>
      <c r="R164" s="221">
        <f>SUM(R165:R167)</f>
        <v>0</v>
      </c>
      <c r="S164" s="220"/>
      <c r="T164" s="222">
        <f>SUM(T165:T167)</f>
        <v>0</v>
      </c>
      <c r="U164" s="12"/>
      <c r="V164" s="12"/>
      <c r="W164" s="12"/>
      <c r="X164" s="12"/>
      <c r="Y164" s="12"/>
      <c r="Z164" s="12"/>
      <c r="AA164" s="12"/>
      <c r="AB164" s="12"/>
      <c r="AC164" s="12"/>
      <c r="AD164" s="12"/>
      <c r="AE164" s="12"/>
      <c r="AR164" s="223" t="s">
        <v>176</v>
      </c>
      <c r="AT164" s="224" t="s">
        <v>75</v>
      </c>
      <c r="AU164" s="224" t="s">
        <v>86</v>
      </c>
      <c r="AY164" s="223" t="s">
        <v>162</v>
      </c>
      <c r="BK164" s="225">
        <f>SUM(BK165:BK167)</f>
        <v>0</v>
      </c>
    </row>
    <row r="165" s="2" customFormat="1" ht="16.5" customHeight="1">
      <c r="A165" s="40"/>
      <c r="B165" s="41"/>
      <c r="C165" s="228" t="s">
        <v>527</v>
      </c>
      <c r="D165" s="228" t="s">
        <v>164</v>
      </c>
      <c r="E165" s="229" t="s">
        <v>2752</v>
      </c>
      <c r="F165" s="230" t="s">
        <v>2753</v>
      </c>
      <c r="G165" s="231" t="s">
        <v>219</v>
      </c>
      <c r="H165" s="232">
        <v>1.5</v>
      </c>
      <c r="I165" s="233"/>
      <c r="J165" s="234">
        <f>ROUND(I165*H165,2)</f>
        <v>0</v>
      </c>
      <c r="K165" s="230" t="s">
        <v>19</v>
      </c>
      <c r="L165" s="46"/>
      <c r="M165" s="235" t="s">
        <v>19</v>
      </c>
      <c r="N165" s="236" t="s">
        <v>47</v>
      </c>
      <c r="O165" s="86"/>
      <c r="P165" s="237">
        <f>O165*H165</f>
        <v>0</v>
      </c>
      <c r="Q165" s="237">
        <v>0</v>
      </c>
      <c r="R165" s="237">
        <f>Q165*H165</f>
        <v>0</v>
      </c>
      <c r="S165" s="237">
        <v>0</v>
      </c>
      <c r="T165" s="238">
        <f>S165*H165</f>
        <v>0</v>
      </c>
      <c r="U165" s="40"/>
      <c r="V165" s="40"/>
      <c r="W165" s="40"/>
      <c r="X165" s="40"/>
      <c r="Y165" s="40"/>
      <c r="Z165" s="40"/>
      <c r="AA165" s="40"/>
      <c r="AB165" s="40"/>
      <c r="AC165" s="40"/>
      <c r="AD165" s="40"/>
      <c r="AE165" s="40"/>
      <c r="AR165" s="239" t="s">
        <v>519</v>
      </c>
      <c r="AT165" s="239" t="s">
        <v>164</v>
      </c>
      <c r="AU165" s="239" t="s">
        <v>176</v>
      </c>
      <c r="AY165" s="19" t="s">
        <v>162</v>
      </c>
      <c r="BE165" s="240">
        <f>IF(N165="základní",J165,0)</f>
        <v>0</v>
      </c>
      <c r="BF165" s="240">
        <f>IF(N165="snížená",J165,0)</f>
        <v>0</v>
      </c>
      <c r="BG165" s="240">
        <f>IF(N165="zákl. přenesená",J165,0)</f>
        <v>0</v>
      </c>
      <c r="BH165" s="240">
        <f>IF(N165="sníž. přenesená",J165,0)</f>
        <v>0</v>
      </c>
      <c r="BI165" s="240">
        <f>IF(N165="nulová",J165,0)</f>
        <v>0</v>
      </c>
      <c r="BJ165" s="19" t="s">
        <v>84</v>
      </c>
      <c r="BK165" s="240">
        <f>ROUND(I165*H165,2)</f>
        <v>0</v>
      </c>
      <c r="BL165" s="19" t="s">
        <v>519</v>
      </c>
      <c r="BM165" s="239" t="s">
        <v>2754</v>
      </c>
    </row>
    <row r="166" s="2" customFormat="1" ht="16.5" customHeight="1">
      <c r="A166" s="40"/>
      <c r="B166" s="41"/>
      <c r="C166" s="228" t="s">
        <v>531</v>
      </c>
      <c r="D166" s="228" t="s">
        <v>164</v>
      </c>
      <c r="E166" s="229" t="s">
        <v>2755</v>
      </c>
      <c r="F166" s="230" t="s">
        <v>2756</v>
      </c>
      <c r="G166" s="231" t="s">
        <v>219</v>
      </c>
      <c r="H166" s="232">
        <v>1</v>
      </c>
      <c r="I166" s="233"/>
      <c r="J166" s="234">
        <f>ROUND(I166*H166,2)</f>
        <v>0</v>
      </c>
      <c r="K166" s="230" t="s">
        <v>19</v>
      </c>
      <c r="L166" s="46"/>
      <c r="M166" s="235" t="s">
        <v>19</v>
      </c>
      <c r="N166" s="236" t="s">
        <v>47</v>
      </c>
      <c r="O166" s="86"/>
      <c r="P166" s="237">
        <f>O166*H166</f>
        <v>0</v>
      </c>
      <c r="Q166" s="237">
        <v>0</v>
      </c>
      <c r="R166" s="237">
        <f>Q166*H166</f>
        <v>0</v>
      </c>
      <c r="S166" s="237">
        <v>0</v>
      </c>
      <c r="T166" s="238">
        <f>S166*H166</f>
        <v>0</v>
      </c>
      <c r="U166" s="40"/>
      <c r="V166" s="40"/>
      <c r="W166" s="40"/>
      <c r="X166" s="40"/>
      <c r="Y166" s="40"/>
      <c r="Z166" s="40"/>
      <c r="AA166" s="40"/>
      <c r="AB166" s="40"/>
      <c r="AC166" s="40"/>
      <c r="AD166" s="40"/>
      <c r="AE166" s="40"/>
      <c r="AR166" s="239" t="s">
        <v>519</v>
      </c>
      <c r="AT166" s="239" t="s">
        <v>164</v>
      </c>
      <c r="AU166" s="239" t="s">
        <v>176</v>
      </c>
      <c r="AY166" s="19" t="s">
        <v>162</v>
      </c>
      <c r="BE166" s="240">
        <f>IF(N166="základní",J166,0)</f>
        <v>0</v>
      </c>
      <c r="BF166" s="240">
        <f>IF(N166="snížená",J166,0)</f>
        <v>0</v>
      </c>
      <c r="BG166" s="240">
        <f>IF(N166="zákl. přenesená",J166,0)</f>
        <v>0</v>
      </c>
      <c r="BH166" s="240">
        <f>IF(N166="sníž. přenesená",J166,0)</f>
        <v>0</v>
      </c>
      <c r="BI166" s="240">
        <f>IF(N166="nulová",J166,0)</f>
        <v>0</v>
      </c>
      <c r="BJ166" s="19" t="s">
        <v>84</v>
      </c>
      <c r="BK166" s="240">
        <f>ROUND(I166*H166,2)</f>
        <v>0</v>
      </c>
      <c r="BL166" s="19" t="s">
        <v>519</v>
      </c>
      <c r="BM166" s="239" t="s">
        <v>2757</v>
      </c>
    </row>
    <row r="167" s="2" customFormat="1" ht="16.5" customHeight="1">
      <c r="A167" s="40"/>
      <c r="B167" s="41"/>
      <c r="C167" s="228" t="s">
        <v>535</v>
      </c>
      <c r="D167" s="228" t="s">
        <v>164</v>
      </c>
      <c r="E167" s="229" t="s">
        <v>2758</v>
      </c>
      <c r="F167" s="230" t="s">
        <v>1465</v>
      </c>
      <c r="G167" s="231" t="s">
        <v>202</v>
      </c>
      <c r="H167" s="232">
        <v>15</v>
      </c>
      <c r="I167" s="233"/>
      <c r="J167" s="234">
        <f>ROUND(I167*H167,2)</f>
        <v>0</v>
      </c>
      <c r="K167" s="230" t="s">
        <v>19</v>
      </c>
      <c r="L167" s="46"/>
      <c r="M167" s="298" t="s">
        <v>19</v>
      </c>
      <c r="N167" s="299" t="s">
        <v>47</v>
      </c>
      <c r="O167" s="300"/>
      <c r="P167" s="301">
        <f>O167*H167</f>
        <v>0</v>
      </c>
      <c r="Q167" s="301">
        <v>0</v>
      </c>
      <c r="R167" s="301">
        <f>Q167*H167</f>
        <v>0</v>
      </c>
      <c r="S167" s="301">
        <v>0</v>
      </c>
      <c r="T167" s="302">
        <f>S167*H167</f>
        <v>0</v>
      </c>
      <c r="U167" s="40"/>
      <c r="V167" s="40"/>
      <c r="W167" s="40"/>
      <c r="X167" s="40"/>
      <c r="Y167" s="40"/>
      <c r="Z167" s="40"/>
      <c r="AA167" s="40"/>
      <c r="AB167" s="40"/>
      <c r="AC167" s="40"/>
      <c r="AD167" s="40"/>
      <c r="AE167" s="40"/>
      <c r="AR167" s="239" t="s">
        <v>519</v>
      </c>
      <c r="AT167" s="239" t="s">
        <v>164</v>
      </c>
      <c r="AU167" s="239" t="s">
        <v>176</v>
      </c>
      <c r="AY167" s="19" t="s">
        <v>162</v>
      </c>
      <c r="BE167" s="240">
        <f>IF(N167="základní",J167,0)</f>
        <v>0</v>
      </c>
      <c r="BF167" s="240">
        <f>IF(N167="snížená",J167,0)</f>
        <v>0</v>
      </c>
      <c r="BG167" s="240">
        <f>IF(N167="zákl. přenesená",J167,0)</f>
        <v>0</v>
      </c>
      <c r="BH167" s="240">
        <f>IF(N167="sníž. přenesená",J167,0)</f>
        <v>0</v>
      </c>
      <c r="BI167" s="240">
        <f>IF(N167="nulová",J167,0)</f>
        <v>0</v>
      </c>
      <c r="BJ167" s="19" t="s">
        <v>84</v>
      </c>
      <c r="BK167" s="240">
        <f>ROUND(I167*H167,2)</f>
        <v>0</v>
      </c>
      <c r="BL167" s="19" t="s">
        <v>519</v>
      </c>
      <c r="BM167" s="239" t="s">
        <v>2759</v>
      </c>
    </row>
    <row r="168" s="2" customFormat="1" ht="6.96" customHeight="1">
      <c r="A168" s="40"/>
      <c r="B168" s="61"/>
      <c r="C168" s="62"/>
      <c r="D168" s="62"/>
      <c r="E168" s="62"/>
      <c r="F168" s="62"/>
      <c r="G168" s="62"/>
      <c r="H168" s="62"/>
      <c r="I168" s="177"/>
      <c r="J168" s="62"/>
      <c r="K168" s="62"/>
      <c r="L168" s="46"/>
      <c r="M168" s="40"/>
      <c r="O168" s="40"/>
      <c r="P168" s="40"/>
      <c r="Q168" s="40"/>
      <c r="R168" s="40"/>
      <c r="S168" s="40"/>
      <c r="T168" s="40"/>
      <c r="U168" s="40"/>
      <c r="V168" s="40"/>
      <c r="W168" s="40"/>
      <c r="X168" s="40"/>
      <c r="Y168" s="40"/>
      <c r="Z168" s="40"/>
      <c r="AA168" s="40"/>
      <c r="AB168" s="40"/>
      <c r="AC168" s="40"/>
      <c r="AD168" s="40"/>
      <c r="AE168" s="40"/>
    </row>
  </sheetData>
  <sheetProtection sheet="1" autoFilter="0" formatColumns="0" formatRows="0" objects="1" scenarios="1" spinCount="100000" saltValue="Zh7+RR9oihHQ2P+UAib2E9lxTkivXRMa1+N2iLlDTBJ/MCPV2RgM1X/PYzWv2wRaQ2JNevjR9acLc5SLKiGU8Q==" hashValue="sHk592bjwTLQ2Ylo4imfDWzcHqc2sDpdF+OH4xGWGZWQHaTz93qaOe95P1yta7STMcSEGLJZimVht5Pliz33Aw==" algorithmName="SHA-512" password="CC35"/>
  <autoFilter ref="C91:K167"/>
  <mergeCells count="12">
    <mergeCell ref="E7:H7"/>
    <mergeCell ref="E9:H9"/>
    <mergeCell ref="E11:H11"/>
    <mergeCell ref="E20:H20"/>
    <mergeCell ref="E29:H29"/>
    <mergeCell ref="E50:H50"/>
    <mergeCell ref="E52:H52"/>
    <mergeCell ref="E54:H54"/>
    <mergeCell ref="E80:H80"/>
    <mergeCell ref="E82:H82"/>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9" t="s">
        <v>126</v>
      </c>
    </row>
    <row r="3" s="1" customFormat="1" ht="6.96" customHeight="1">
      <c r="B3" s="141"/>
      <c r="C3" s="142"/>
      <c r="D3" s="142"/>
      <c r="E3" s="142"/>
      <c r="F3" s="142"/>
      <c r="G3" s="142"/>
      <c r="H3" s="142"/>
      <c r="I3" s="143"/>
      <c r="J3" s="142"/>
      <c r="K3" s="142"/>
      <c r="L3" s="22"/>
      <c r="AT3" s="19" t="s">
        <v>86</v>
      </c>
    </row>
    <row r="4" s="1" customFormat="1" ht="24.96" customHeight="1">
      <c r="B4" s="22"/>
      <c r="D4" s="144" t="s">
        <v>127</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Splašková kanalizace Mělice s převedením odpadníchvod do Lohenic</v>
      </c>
      <c r="F7" s="146"/>
      <c r="G7" s="146"/>
      <c r="H7" s="146"/>
      <c r="I7" s="140"/>
      <c r="L7" s="22"/>
    </row>
    <row r="8" s="2" customFormat="1" ht="12" customHeight="1">
      <c r="A8" s="40"/>
      <c r="B8" s="46"/>
      <c r="C8" s="40"/>
      <c r="D8" s="146" t="s">
        <v>128</v>
      </c>
      <c r="E8" s="40"/>
      <c r="F8" s="40"/>
      <c r="G8" s="40"/>
      <c r="H8" s="40"/>
      <c r="I8" s="148"/>
      <c r="J8" s="40"/>
      <c r="K8" s="40"/>
      <c r="L8" s="149"/>
      <c r="S8" s="40"/>
      <c r="T8" s="40"/>
      <c r="U8" s="40"/>
      <c r="V8" s="40"/>
      <c r="W8" s="40"/>
      <c r="X8" s="40"/>
      <c r="Y8" s="40"/>
      <c r="Z8" s="40"/>
      <c r="AA8" s="40"/>
      <c r="AB8" s="40"/>
      <c r="AC8" s="40"/>
      <c r="AD8" s="40"/>
      <c r="AE8" s="40"/>
    </row>
    <row r="9" s="2" customFormat="1" ht="16.5" customHeight="1">
      <c r="A9" s="40"/>
      <c r="B9" s="46"/>
      <c r="C9" s="40"/>
      <c r="D9" s="40"/>
      <c r="E9" s="150" t="s">
        <v>2760</v>
      </c>
      <c r="F9" s="40"/>
      <c r="G9" s="40"/>
      <c r="H9" s="40"/>
      <c r="I9" s="148"/>
      <c r="J9" s="40"/>
      <c r="K9" s="40"/>
      <c r="L9" s="149"/>
      <c r="S9" s="40"/>
      <c r="T9" s="40"/>
      <c r="U9" s="40"/>
      <c r="V9" s="40"/>
      <c r="W9" s="40"/>
      <c r="X9" s="40"/>
      <c r="Y9" s="40"/>
      <c r="Z9" s="40"/>
      <c r="AA9" s="40"/>
      <c r="AB9" s="40"/>
      <c r="AC9" s="40"/>
      <c r="AD9" s="40"/>
      <c r="AE9" s="40"/>
    </row>
    <row r="10" s="2" customFormat="1">
      <c r="A10" s="40"/>
      <c r="B10" s="46"/>
      <c r="C10" s="40"/>
      <c r="D10" s="40"/>
      <c r="E10" s="40"/>
      <c r="F10" s="40"/>
      <c r="G10" s="40"/>
      <c r="H10" s="40"/>
      <c r="I10" s="148"/>
      <c r="J10" s="40"/>
      <c r="K10" s="40"/>
      <c r="L10" s="149"/>
      <c r="S10" s="40"/>
      <c r="T10" s="40"/>
      <c r="U10" s="40"/>
      <c r="V10" s="40"/>
      <c r="W10" s="40"/>
      <c r="X10" s="40"/>
      <c r="Y10" s="40"/>
      <c r="Z10" s="40"/>
      <c r="AA10" s="40"/>
      <c r="AB10" s="40"/>
      <c r="AC10" s="40"/>
      <c r="AD10" s="40"/>
      <c r="AE10" s="40"/>
    </row>
    <row r="11" s="2" customFormat="1" ht="12" customHeight="1">
      <c r="A11" s="40"/>
      <c r="B11" s="46"/>
      <c r="C11" s="40"/>
      <c r="D11" s="146" t="s">
        <v>18</v>
      </c>
      <c r="E11" s="40"/>
      <c r="F11" s="135" t="s">
        <v>19</v>
      </c>
      <c r="G11" s="40"/>
      <c r="H11" s="40"/>
      <c r="I11" s="151" t="s">
        <v>20</v>
      </c>
      <c r="J11" s="135" t="s">
        <v>19</v>
      </c>
      <c r="K11" s="40"/>
      <c r="L11" s="149"/>
      <c r="S11" s="40"/>
      <c r="T11" s="40"/>
      <c r="U11" s="40"/>
      <c r="V11" s="40"/>
      <c r="W11" s="40"/>
      <c r="X11" s="40"/>
      <c r="Y11" s="40"/>
      <c r="Z11" s="40"/>
      <c r="AA11" s="40"/>
      <c r="AB11" s="40"/>
      <c r="AC11" s="40"/>
      <c r="AD11" s="40"/>
      <c r="AE11" s="40"/>
    </row>
    <row r="12" s="2" customFormat="1" ht="12" customHeight="1">
      <c r="A12" s="40"/>
      <c r="B12" s="46"/>
      <c r="C12" s="40"/>
      <c r="D12" s="146" t="s">
        <v>21</v>
      </c>
      <c r="E12" s="40"/>
      <c r="F12" s="135" t="s">
        <v>2761</v>
      </c>
      <c r="G12" s="40"/>
      <c r="H12" s="40"/>
      <c r="I12" s="151" t="s">
        <v>23</v>
      </c>
      <c r="J12" s="152" t="str">
        <f>'Rekapitulace stavby'!AN8</f>
        <v>24. 5. 2019</v>
      </c>
      <c r="K12" s="40"/>
      <c r="L12" s="14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48"/>
      <c r="J13" s="40"/>
      <c r="K13" s="40"/>
      <c r="L13" s="149"/>
      <c r="S13" s="40"/>
      <c r="T13" s="40"/>
      <c r="U13" s="40"/>
      <c r="V13" s="40"/>
      <c r="W13" s="40"/>
      <c r="X13" s="40"/>
      <c r="Y13" s="40"/>
      <c r="Z13" s="40"/>
      <c r="AA13" s="40"/>
      <c r="AB13" s="40"/>
      <c r="AC13" s="40"/>
      <c r="AD13" s="40"/>
      <c r="AE13" s="40"/>
    </row>
    <row r="14" s="2" customFormat="1" ht="12" customHeight="1">
      <c r="A14" s="40"/>
      <c r="B14" s="46"/>
      <c r="C14" s="40"/>
      <c r="D14" s="146" t="s">
        <v>25</v>
      </c>
      <c r="E14" s="40"/>
      <c r="F14" s="40"/>
      <c r="G14" s="40"/>
      <c r="H14" s="40"/>
      <c r="I14" s="151" t="s">
        <v>26</v>
      </c>
      <c r="J14" s="135" t="s">
        <v>19</v>
      </c>
      <c r="K14" s="40"/>
      <c r="L14" s="149"/>
      <c r="S14" s="40"/>
      <c r="T14" s="40"/>
      <c r="U14" s="40"/>
      <c r="V14" s="40"/>
      <c r="W14" s="40"/>
      <c r="X14" s="40"/>
      <c r="Y14" s="40"/>
      <c r="Z14" s="40"/>
      <c r="AA14" s="40"/>
      <c r="AB14" s="40"/>
      <c r="AC14" s="40"/>
      <c r="AD14" s="40"/>
      <c r="AE14" s="40"/>
    </row>
    <row r="15" s="2" customFormat="1" ht="18" customHeight="1">
      <c r="A15" s="40"/>
      <c r="B15" s="46"/>
      <c r="C15" s="40"/>
      <c r="D15" s="40"/>
      <c r="E15" s="135" t="s">
        <v>2762</v>
      </c>
      <c r="F15" s="40"/>
      <c r="G15" s="40"/>
      <c r="H15" s="40"/>
      <c r="I15" s="151" t="s">
        <v>29</v>
      </c>
      <c r="J15" s="135" t="s">
        <v>19</v>
      </c>
      <c r="K15" s="40"/>
      <c r="L15" s="14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48"/>
      <c r="J16" s="40"/>
      <c r="K16" s="40"/>
      <c r="L16" s="149"/>
      <c r="S16" s="40"/>
      <c r="T16" s="40"/>
      <c r="U16" s="40"/>
      <c r="V16" s="40"/>
      <c r="W16" s="40"/>
      <c r="X16" s="40"/>
      <c r="Y16" s="40"/>
      <c r="Z16" s="40"/>
      <c r="AA16" s="40"/>
      <c r="AB16" s="40"/>
      <c r="AC16" s="40"/>
      <c r="AD16" s="40"/>
      <c r="AE16" s="40"/>
    </row>
    <row r="17" s="2" customFormat="1" ht="12" customHeight="1">
      <c r="A17" s="40"/>
      <c r="B17" s="46"/>
      <c r="C17" s="40"/>
      <c r="D17" s="146" t="s">
        <v>31</v>
      </c>
      <c r="E17" s="40"/>
      <c r="F17" s="40"/>
      <c r="G17" s="40"/>
      <c r="H17" s="40"/>
      <c r="I17" s="151" t="s">
        <v>26</v>
      </c>
      <c r="J17" s="35" t="str">
        <f>'Rekapitulace stavby'!AN13</f>
        <v>Vyplň údaj</v>
      </c>
      <c r="K17" s="40"/>
      <c r="L17" s="14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51" t="s">
        <v>29</v>
      </c>
      <c r="J18" s="35" t="str">
        <f>'Rekapitulace stavby'!AN14</f>
        <v>Vyplň údaj</v>
      </c>
      <c r="K18" s="40"/>
      <c r="L18" s="14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48"/>
      <c r="J19" s="40"/>
      <c r="K19" s="40"/>
      <c r="L19" s="149"/>
      <c r="S19" s="40"/>
      <c r="T19" s="40"/>
      <c r="U19" s="40"/>
      <c r="V19" s="40"/>
      <c r="W19" s="40"/>
      <c r="X19" s="40"/>
      <c r="Y19" s="40"/>
      <c r="Z19" s="40"/>
      <c r="AA19" s="40"/>
      <c r="AB19" s="40"/>
      <c r="AC19" s="40"/>
      <c r="AD19" s="40"/>
      <c r="AE19" s="40"/>
    </row>
    <row r="20" s="2" customFormat="1" ht="12" customHeight="1">
      <c r="A20" s="40"/>
      <c r="B20" s="46"/>
      <c r="C20" s="40"/>
      <c r="D20" s="146" t="s">
        <v>33</v>
      </c>
      <c r="E20" s="40"/>
      <c r="F20" s="40"/>
      <c r="G20" s="40"/>
      <c r="H20" s="40"/>
      <c r="I20" s="151" t="s">
        <v>26</v>
      </c>
      <c r="J20" s="135" t="s">
        <v>19</v>
      </c>
      <c r="K20" s="40"/>
      <c r="L20" s="149"/>
      <c r="S20" s="40"/>
      <c r="T20" s="40"/>
      <c r="U20" s="40"/>
      <c r="V20" s="40"/>
      <c r="W20" s="40"/>
      <c r="X20" s="40"/>
      <c r="Y20" s="40"/>
      <c r="Z20" s="40"/>
      <c r="AA20" s="40"/>
      <c r="AB20" s="40"/>
      <c r="AC20" s="40"/>
      <c r="AD20" s="40"/>
      <c r="AE20" s="40"/>
    </row>
    <row r="21" s="2" customFormat="1" ht="18" customHeight="1">
      <c r="A21" s="40"/>
      <c r="B21" s="46"/>
      <c r="C21" s="40"/>
      <c r="D21" s="40"/>
      <c r="E21" s="135" t="s">
        <v>2763</v>
      </c>
      <c r="F21" s="40"/>
      <c r="G21" s="40"/>
      <c r="H21" s="40"/>
      <c r="I21" s="151" t="s">
        <v>29</v>
      </c>
      <c r="J21" s="135" t="s">
        <v>19</v>
      </c>
      <c r="K21" s="40"/>
      <c r="L21" s="14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48"/>
      <c r="J22" s="40"/>
      <c r="K22" s="40"/>
      <c r="L22" s="149"/>
      <c r="S22" s="40"/>
      <c r="T22" s="40"/>
      <c r="U22" s="40"/>
      <c r="V22" s="40"/>
      <c r="W22" s="40"/>
      <c r="X22" s="40"/>
      <c r="Y22" s="40"/>
      <c r="Z22" s="40"/>
      <c r="AA22" s="40"/>
      <c r="AB22" s="40"/>
      <c r="AC22" s="40"/>
      <c r="AD22" s="40"/>
      <c r="AE22" s="40"/>
    </row>
    <row r="23" s="2" customFormat="1" ht="12" customHeight="1">
      <c r="A23" s="40"/>
      <c r="B23" s="46"/>
      <c r="C23" s="40"/>
      <c r="D23" s="146" t="s">
        <v>38</v>
      </c>
      <c r="E23" s="40"/>
      <c r="F23" s="40"/>
      <c r="G23" s="40"/>
      <c r="H23" s="40"/>
      <c r="I23" s="151" t="s">
        <v>26</v>
      </c>
      <c r="J23" s="135" t="s">
        <v>19</v>
      </c>
      <c r="K23" s="40"/>
      <c r="L23" s="149"/>
      <c r="S23" s="40"/>
      <c r="T23" s="40"/>
      <c r="U23" s="40"/>
      <c r="V23" s="40"/>
      <c r="W23" s="40"/>
      <c r="X23" s="40"/>
      <c r="Y23" s="40"/>
      <c r="Z23" s="40"/>
      <c r="AA23" s="40"/>
      <c r="AB23" s="40"/>
      <c r="AC23" s="40"/>
      <c r="AD23" s="40"/>
      <c r="AE23" s="40"/>
    </row>
    <row r="24" s="2" customFormat="1" ht="18" customHeight="1">
      <c r="A24" s="40"/>
      <c r="B24" s="46"/>
      <c r="C24" s="40"/>
      <c r="D24" s="40"/>
      <c r="E24" s="135" t="s">
        <v>2764</v>
      </c>
      <c r="F24" s="40"/>
      <c r="G24" s="40"/>
      <c r="H24" s="40"/>
      <c r="I24" s="151" t="s">
        <v>29</v>
      </c>
      <c r="J24" s="135" t="s">
        <v>19</v>
      </c>
      <c r="K24" s="40"/>
      <c r="L24" s="14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48"/>
      <c r="J25" s="40"/>
      <c r="K25" s="40"/>
      <c r="L25" s="149"/>
      <c r="S25" s="40"/>
      <c r="T25" s="40"/>
      <c r="U25" s="40"/>
      <c r="V25" s="40"/>
      <c r="W25" s="40"/>
      <c r="X25" s="40"/>
      <c r="Y25" s="40"/>
      <c r="Z25" s="40"/>
      <c r="AA25" s="40"/>
      <c r="AB25" s="40"/>
      <c r="AC25" s="40"/>
      <c r="AD25" s="40"/>
      <c r="AE25" s="40"/>
    </row>
    <row r="26" s="2" customFormat="1" ht="12" customHeight="1">
      <c r="A26" s="40"/>
      <c r="B26" s="46"/>
      <c r="C26" s="40"/>
      <c r="D26" s="146" t="s">
        <v>40</v>
      </c>
      <c r="E26" s="40"/>
      <c r="F26" s="40"/>
      <c r="G26" s="40"/>
      <c r="H26" s="40"/>
      <c r="I26" s="148"/>
      <c r="J26" s="40"/>
      <c r="K26" s="40"/>
      <c r="L26" s="149"/>
      <c r="S26" s="40"/>
      <c r="T26" s="40"/>
      <c r="U26" s="40"/>
      <c r="V26" s="40"/>
      <c r="W26" s="40"/>
      <c r="X26" s="40"/>
      <c r="Y26" s="40"/>
      <c r="Z26" s="40"/>
      <c r="AA26" s="40"/>
      <c r="AB26" s="40"/>
      <c r="AC26" s="40"/>
      <c r="AD26" s="40"/>
      <c r="AE26" s="40"/>
    </row>
    <row r="27" s="8" customFormat="1" ht="16.5" customHeight="1">
      <c r="A27" s="153"/>
      <c r="B27" s="154"/>
      <c r="C27" s="153"/>
      <c r="D27" s="153"/>
      <c r="E27" s="155" t="s">
        <v>19</v>
      </c>
      <c r="F27" s="155"/>
      <c r="G27" s="155"/>
      <c r="H27" s="155"/>
      <c r="I27" s="156"/>
      <c r="J27" s="153"/>
      <c r="K27" s="153"/>
      <c r="L27" s="157"/>
      <c r="S27" s="153"/>
      <c r="T27" s="153"/>
      <c r="U27" s="153"/>
      <c r="V27" s="153"/>
      <c r="W27" s="153"/>
      <c r="X27" s="153"/>
      <c r="Y27" s="153"/>
      <c r="Z27" s="153"/>
      <c r="AA27" s="153"/>
      <c r="AB27" s="153"/>
      <c r="AC27" s="153"/>
      <c r="AD27" s="153"/>
      <c r="AE27" s="153"/>
    </row>
    <row r="28" s="2" customFormat="1" ht="6.96" customHeight="1">
      <c r="A28" s="40"/>
      <c r="B28" s="46"/>
      <c r="C28" s="40"/>
      <c r="D28" s="40"/>
      <c r="E28" s="40"/>
      <c r="F28" s="40"/>
      <c r="G28" s="40"/>
      <c r="H28" s="40"/>
      <c r="I28" s="148"/>
      <c r="J28" s="40"/>
      <c r="K28" s="40"/>
      <c r="L28" s="149"/>
      <c r="S28" s="40"/>
      <c r="T28" s="40"/>
      <c r="U28" s="40"/>
      <c r="V28" s="40"/>
      <c r="W28" s="40"/>
      <c r="X28" s="40"/>
      <c r="Y28" s="40"/>
      <c r="Z28" s="40"/>
      <c r="AA28" s="40"/>
      <c r="AB28" s="40"/>
      <c r="AC28" s="40"/>
      <c r="AD28" s="40"/>
      <c r="AE28" s="40"/>
    </row>
    <row r="29" s="2" customFormat="1" ht="6.96" customHeight="1">
      <c r="A29" s="40"/>
      <c r="B29" s="46"/>
      <c r="C29" s="40"/>
      <c r="D29" s="158"/>
      <c r="E29" s="158"/>
      <c r="F29" s="158"/>
      <c r="G29" s="158"/>
      <c r="H29" s="158"/>
      <c r="I29" s="159"/>
      <c r="J29" s="158"/>
      <c r="K29" s="158"/>
      <c r="L29" s="149"/>
      <c r="S29" s="40"/>
      <c r="T29" s="40"/>
      <c r="U29" s="40"/>
      <c r="V29" s="40"/>
      <c r="W29" s="40"/>
      <c r="X29" s="40"/>
      <c r="Y29" s="40"/>
      <c r="Z29" s="40"/>
      <c r="AA29" s="40"/>
      <c r="AB29" s="40"/>
      <c r="AC29" s="40"/>
      <c r="AD29" s="40"/>
      <c r="AE29" s="40"/>
    </row>
    <row r="30" s="2" customFormat="1" ht="25.44" customHeight="1">
      <c r="A30" s="40"/>
      <c r="B30" s="46"/>
      <c r="C30" s="40"/>
      <c r="D30" s="160" t="s">
        <v>42</v>
      </c>
      <c r="E30" s="40"/>
      <c r="F30" s="40"/>
      <c r="G30" s="40"/>
      <c r="H30" s="40"/>
      <c r="I30" s="148"/>
      <c r="J30" s="161">
        <f>ROUND(J85, 2)</f>
        <v>0</v>
      </c>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14.4" customHeight="1">
      <c r="A32" s="40"/>
      <c r="B32" s="46"/>
      <c r="C32" s="40"/>
      <c r="D32" s="40"/>
      <c r="E32" s="40"/>
      <c r="F32" s="162" t="s">
        <v>44</v>
      </c>
      <c r="G32" s="40"/>
      <c r="H32" s="40"/>
      <c r="I32" s="163" t="s">
        <v>43</v>
      </c>
      <c r="J32" s="162" t="s">
        <v>45</v>
      </c>
      <c r="K32" s="40"/>
      <c r="L32" s="149"/>
      <c r="S32" s="40"/>
      <c r="T32" s="40"/>
      <c r="U32" s="40"/>
      <c r="V32" s="40"/>
      <c r="W32" s="40"/>
      <c r="X32" s="40"/>
      <c r="Y32" s="40"/>
      <c r="Z32" s="40"/>
      <c r="AA32" s="40"/>
      <c r="AB32" s="40"/>
      <c r="AC32" s="40"/>
      <c r="AD32" s="40"/>
      <c r="AE32" s="40"/>
    </row>
    <row r="33" s="2" customFormat="1" ht="14.4" customHeight="1">
      <c r="A33" s="40"/>
      <c r="B33" s="46"/>
      <c r="C33" s="40"/>
      <c r="D33" s="164" t="s">
        <v>46</v>
      </c>
      <c r="E33" s="146" t="s">
        <v>47</v>
      </c>
      <c r="F33" s="165">
        <f>ROUND((SUM(BE85:BE114)),  2)</f>
        <v>0</v>
      </c>
      <c r="G33" s="40"/>
      <c r="H33" s="40"/>
      <c r="I33" s="166">
        <v>0.20999999999999999</v>
      </c>
      <c r="J33" s="165">
        <f>ROUND(((SUM(BE85:BE114))*I33),  2)</f>
        <v>0</v>
      </c>
      <c r="K33" s="40"/>
      <c r="L33" s="149"/>
      <c r="S33" s="40"/>
      <c r="T33" s="40"/>
      <c r="U33" s="40"/>
      <c r="V33" s="40"/>
      <c r="W33" s="40"/>
      <c r="X33" s="40"/>
      <c r="Y33" s="40"/>
      <c r="Z33" s="40"/>
      <c r="AA33" s="40"/>
      <c r="AB33" s="40"/>
      <c r="AC33" s="40"/>
      <c r="AD33" s="40"/>
      <c r="AE33" s="40"/>
    </row>
    <row r="34" s="2" customFormat="1" ht="14.4" customHeight="1">
      <c r="A34" s="40"/>
      <c r="B34" s="46"/>
      <c r="C34" s="40"/>
      <c r="D34" s="40"/>
      <c r="E34" s="146" t="s">
        <v>48</v>
      </c>
      <c r="F34" s="165">
        <f>ROUND((SUM(BF85:BF114)),  2)</f>
        <v>0</v>
      </c>
      <c r="G34" s="40"/>
      <c r="H34" s="40"/>
      <c r="I34" s="166">
        <v>0.14999999999999999</v>
      </c>
      <c r="J34" s="165">
        <f>ROUND(((SUM(BF85:BF114))*I34),  2)</f>
        <v>0</v>
      </c>
      <c r="K34" s="40"/>
      <c r="L34" s="149"/>
      <c r="S34" s="40"/>
      <c r="T34" s="40"/>
      <c r="U34" s="40"/>
      <c r="V34" s="40"/>
      <c r="W34" s="40"/>
      <c r="X34" s="40"/>
      <c r="Y34" s="40"/>
      <c r="Z34" s="40"/>
      <c r="AA34" s="40"/>
      <c r="AB34" s="40"/>
      <c r="AC34" s="40"/>
      <c r="AD34" s="40"/>
      <c r="AE34" s="40"/>
    </row>
    <row r="35" hidden="1" s="2" customFormat="1" ht="14.4" customHeight="1">
      <c r="A35" s="40"/>
      <c r="B35" s="46"/>
      <c r="C35" s="40"/>
      <c r="D35" s="40"/>
      <c r="E35" s="146" t="s">
        <v>49</v>
      </c>
      <c r="F35" s="165">
        <f>ROUND((SUM(BG85:BG114)),  2)</f>
        <v>0</v>
      </c>
      <c r="G35" s="40"/>
      <c r="H35" s="40"/>
      <c r="I35" s="166">
        <v>0.20999999999999999</v>
      </c>
      <c r="J35" s="165">
        <f>0</f>
        <v>0</v>
      </c>
      <c r="K35" s="40"/>
      <c r="L35" s="149"/>
      <c r="S35" s="40"/>
      <c r="T35" s="40"/>
      <c r="U35" s="40"/>
      <c r="V35" s="40"/>
      <c r="W35" s="40"/>
      <c r="X35" s="40"/>
      <c r="Y35" s="40"/>
      <c r="Z35" s="40"/>
      <c r="AA35" s="40"/>
      <c r="AB35" s="40"/>
      <c r="AC35" s="40"/>
      <c r="AD35" s="40"/>
      <c r="AE35" s="40"/>
    </row>
    <row r="36" hidden="1" s="2" customFormat="1" ht="14.4" customHeight="1">
      <c r="A36" s="40"/>
      <c r="B36" s="46"/>
      <c r="C36" s="40"/>
      <c r="D36" s="40"/>
      <c r="E36" s="146" t="s">
        <v>50</v>
      </c>
      <c r="F36" s="165">
        <f>ROUND((SUM(BH85:BH114)),  2)</f>
        <v>0</v>
      </c>
      <c r="G36" s="40"/>
      <c r="H36" s="40"/>
      <c r="I36" s="166">
        <v>0.14999999999999999</v>
      </c>
      <c r="J36" s="165">
        <f>0</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51</v>
      </c>
      <c r="F37" s="165">
        <f>ROUND((SUM(BI85:BI114)),  2)</f>
        <v>0</v>
      </c>
      <c r="G37" s="40"/>
      <c r="H37" s="40"/>
      <c r="I37" s="166">
        <v>0</v>
      </c>
      <c r="J37" s="165">
        <f>0</f>
        <v>0</v>
      </c>
      <c r="K37" s="40"/>
      <c r="L37" s="14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48"/>
      <c r="J38" s="40"/>
      <c r="K38" s="40"/>
      <c r="L38" s="149"/>
      <c r="S38" s="40"/>
      <c r="T38" s="40"/>
      <c r="U38" s="40"/>
      <c r="V38" s="40"/>
      <c r="W38" s="40"/>
      <c r="X38" s="40"/>
      <c r="Y38" s="40"/>
      <c r="Z38" s="40"/>
      <c r="AA38" s="40"/>
      <c r="AB38" s="40"/>
      <c r="AC38" s="40"/>
      <c r="AD38" s="40"/>
      <c r="AE38" s="40"/>
    </row>
    <row r="39" s="2" customFormat="1" ht="25.44" customHeight="1">
      <c r="A39" s="40"/>
      <c r="B39" s="46"/>
      <c r="C39" s="167"/>
      <c r="D39" s="168" t="s">
        <v>52</v>
      </c>
      <c r="E39" s="169"/>
      <c r="F39" s="169"/>
      <c r="G39" s="170" t="s">
        <v>53</v>
      </c>
      <c r="H39" s="171" t="s">
        <v>54</v>
      </c>
      <c r="I39" s="172"/>
      <c r="J39" s="173">
        <f>SUM(J30:J37)</f>
        <v>0</v>
      </c>
      <c r="K39" s="174"/>
      <c r="L39" s="149"/>
      <c r="S39" s="40"/>
      <c r="T39" s="40"/>
      <c r="U39" s="40"/>
      <c r="V39" s="40"/>
      <c r="W39" s="40"/>
      <c r="X39" s="40"/>
      <c r="Y39" s="40"/>
      <c r="Z39" s="40"/>
      <c r="AA39" s="40"/>
      <c r="AB39" s="40"/>
      <c r="AC39" s="40"/>
      <c r="AD39" s="40"/>
      <c r="AE39" s="40"/>
    </row>
    <row r="40" s="2" customFormat="1" ht="14.4" customHeight="1">
      <c r="A40" s="40"/>
      <c r="B40" s="175"/>
      <c r="C40" s="176"/>
      <c r="D40" s="176"/>
      <c r="E40" s="176"/>
      <c r="F40" s="176"/>
      <c r="G40" s="176"/>
      <c r="H40" s="176"/>
      <c r="I40" s="177"/>
      <c r="J40" s="176"/>
      <c r="K40" s="176"/>
      <c r="L40" s="149"/>
      <c r="S40" s="40"/>
      <c r="T40" s="40"/>
      <c r="U40" s="40"/>
      <c r="V40" s="40"/>
      <c r="W40" s="40"/>
      <c r="X40" s="40"/>
      <c r="Y40" s="40"/>
      <c r="Z40" s="40"/>
      <c r="AA40" s="40"/>
      <c r="AB40" s="40"/>
      <c r="AC40" s="40"/>
      <c r="AD40" s="40"/>
      <c r="AE40" s="40"/>
    </row>
    <row r="44" s="2" customFormat="1" ht="6.96" customHeight="1">
      <c r="A44" s="40"/>
      <c r="B44" s="178"/>
      <c r="C44" s="179"/>
      <c r="D44" s="179"/>
      <c r="E44" s="179"/>
      <c r="F44" s="179"/>
      <c r="G44" s="179"/>
      <c r="H44" s="179"/>
      <c r="I44" s="180"/>
      <c r="J44" s="179"/>
      <c r="K44" s="179"/>
      <c r="L44" s="149"/>
      <c r="S44" s="40"/>
      <c r="T44" s="40"/>
      <c r="U44" s="40"/>
      <c r="V44" s="40"/>
      <c r="W44" s="40"/>
      <c r="X44" s="40"/>
      <c r="Y44" s="40"/>
      <c r="Z44" s="40"/>
      <c r="AA44" s="40"/>
      <c r="AB44" s="40"/>
      <c r="AC44" s="40"/>
      <c r="AD44" s="40"/>
      <c r="AE44" s="40"/>
    </row>
    <row r="45" s="2" customFormat="1" ht="24.96" customHeight="1">
      <c r="A45" s="40"/>
      <c r="B45" s="41"/>
      <c r="C45" s="25" t="s">
        <v>131</v>
      </c>
      <c r="D45" s="42"/>
      <c r="E45" s="42"/>
      <c r="F45" s="42"/>
      <c r="G45" s="42"/>
      <c r="H45" s="42"/>
      <c r="I45" s="148"/>
      <c r="J45" s="42"/>
      <c r="K45" s="42"/>
      <c r="L45" s="14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48"/>
      <c r="J46" s="42"/>
      <c r="K46" s="42"/>
      <c r="L46" s="14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16.5" customHeight="1">
      <c r="A48" s="40"/>
      <c r="B48" s="41"/>
      <c r="C48" s="42"/>
      <c r="D48" s="42"/>
      <c r="E48" s="181" t="str">
        <f>E7</f>
        <v>Splašková kanalizace Mělice s převedením odpadníchvod do Lohenic</v>
      </c>
      <c r="F48" s="34"/>
      <c r="G48" s="34"/>
      <c r="H48" s="34"/>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128</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71" t="str">
        <f>E9</f>
        <v>VRN - Vedlejší rozpočtové náklady</v>
      </c>
      <c r="F50" s="42"/>
      <c r="G50" s="42"/>
      <c r="H50" s="42"/>
      <c r="I50" s="148"/>
      <c r="J50" s="42"/>
      <c r="K50" s="42"/>
      <c r="L50" s="14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48"/>
      <c r="J51" s="42"/>
      <c r="K51" s="42"/>
      <c r="L51" s="14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k.ú. Mělice a Lohenice</v>
      </c>
      <c r="G52" s="42"/>
      <c r="H52" s="42"/>
      <c r="I52" s="151" t="s">
        <v>23</v>
      </c>
      <c r="J52" s="74" t="str">
        <f>IF(J12="","",J12)</f>
        <v>24. 5. 2019</v>
      </c>
      <c r="K52" s="42"/>
      <c r="L52" s="14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40.05" customHeight="1">
      <c r="A54" s="40"/>
      <c r="B54" s="41"/>
      <c r="C54" s="34" t="s">
        <v>25</v>
      </c>
      <c r="D54" s="42"/>
      <c r="E54" s="42"/>
      <c r="F54" s="29" t="str">
        <f>E15</f>
        <v>Město Přelouč, Československé Armády 1665, Přelouč</v>
      </c>
      <c r="G54" s="42"/>
      <c r="H54" s="42"/>
      <c r="I54" s="151" t="s">
        <v>33</v>
      </c>
      <c r="J54" s="38" t="str">
        <f>E21</f>
        <v>IKKO Hradec Králové, s.r.o., Bří. Štefanů 238, HK</v>
      </c>
      <c r="K54" s="42"/>
      <c r="L54" s="149"/>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151" t="s">
        <v>38</v>
      </c>
      <c r="J55" s="38" t="str">
        <f>E24</f>
        <v>K. Hlaváčková</v>
      </c>
      <c r="K55" s="42"/>
      <c r="L55" s="14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48"/>
      <c r="J56" s="42"/>
      <c r="K56" s="42"/>
      <c r="L56" s="149"/>
      <c r="S56" s="40"/>
      <c r="T56" s="40"/>
      <c r="U56" s="40"/>
      <c r="V56" s="40"/>
      <c r="W56" s="40"/>
      <c r="X56" s="40"/>
      <c r="Y56" s="40"/>
      <c r="Z56" s="40"/>
      <c r="AA56" s="40"/>
      <c r="AB56" s="40"/>
      <c r="AC56" s="40"/>
      <c r="AD56" s="40"/>
      <c r="AE56" s="40"/>
    </row>
    <row r="57" s="2" customFormat="1" ht="29.28" customHeight="1">
      <c r="A57" s="40"/>
      <c r="B57" s="41"/>
      <c r="C57" s="182" t="s">
        <v>132</v>
      </c>
      <c r="D57" s="183"/>
      <c r="E57" s="183"/>
      <c r="F57" s="183"/>
      <c r="G57" s="183"/>
      <c r="H57" s="183"/>
      <c r="I57" s="184"/>
      <c r="J57" s="185" t="s">
        <v>133</v>
      </c>
      <c r="K57" s="183"/>
      <c r="L57" s="14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48"/>
      <c r="J58" s="42"/>
      <c r="K58" s="42"/>
      <c r="L58" s="149"/>
      <c r="S58" s="40"/>
      <c r="T58" s="40"/>
      <c r="U58" s="40"/>
      <c r="V58" s="40"/>
      <c r="W58" s="40"/>
      <c r="X58" s="40"/>
      <c r="Y58" s="40"/>
      <c r="Z58" s="40"/>
      <c r="AA58" s="40"/>
      <c r="AB58" s="40"/>
      <c r="AC58" s="40"/>
      <c r="AD58" s="40"/>
      <c r="AE58" s="40"/>
    </row>
    <row r="59" s="2" customFormat="1" ht="22.8" customHeight="1">
      <c r="A59" s="40"/>
      <c r="B59" s="41"/>
      <c r="C59" s="186" t="s">
        <v>74</v>
      </c>
      <c r="D59" s="42"/>
      <c r="E59" s="42"/>
      <c r="F59" s="42"/>
      <c r="G59" s="42"/>
      <c r="H59" s="42"/>
      <c r="I59" s="148"/>
      <c r="J59" s="104">
        <f>J85</f>
        <v>0</v>
      </c>
      <c r="K59" s="42"/>
      <c r="L59" s="149"/>
      <c r="S59" s="40"/>
      <c r="T59" s="40"/>
      <c r="U59" s="40"/>
      <c r="V59" s="40"/>
      <c r="W59" s="40"/>
      <c r="X59" s="40"/>
      <c r="Y59" s="40"/>
      <c r="Z59" s="40"/>
      <c r="AA59" s="40"/>
      <c r="AB59" s="40"/>
      <c r="AC59" s="40"/>
      <c r="AD59" s="40"/>
      <c r="AE59" s="40"/>
      <c r="AU59" s="19" t="s">
        <v>134</v>
      </c>
    </row>
    <row r="60" s="9" customFormat="1" ht="24.96" customHeight="1">
      <c r="A60" s="9"/>
      <c r="B60" s="187"/>
      <c r="C60" s="188"/>
      <c r="D60" s="189" t="s">
        <v>2760</v>
      </c>
      <c r="E60" s="190"/>
      <c r="F60" s="190"/>
      <c r="G60" s="190"/>
      <c r="H60" s="190"/>
      <c r="I60" s="191"/>
      <c r="J60" s="192">
        <f>J86</f>
        <v>0</v>
      </c>
      <c r="K60" s="188"/>
      <c r="L60" s="193"/>
      <c r="S60" s="9"/>
      <c r="T60" s="9"/>
      <c r="U60" s="9"/>
      <c r="V60" s="9"/>
      <c r="W60" s="9"/>
      <c r="X60" s="9"/>
      <c r="Y60" s="9"/>
      <c r="Z60" s="9"/>
      <c r="AA60" s="9"/>
      <c r="AB60" s="9"/>
      <c r="AC60" s="9"/>
      <c r="AD60" s="9"/>
      <c r="AE60" s="9"/>
    </row>
    <row r="61" s="10" customFormat="1" ht="19.92" customHeight="1">
      <c r="A61" s="10"/>
      <c r="B61" s="194"/>
      <c r="C61" s="127"/>
      <c r="D61" s="195" t="s">
        <v>2765</v>
      </c>
      <c r="E61" s="196"/>
      <c r="F61" s="196"/>
      <c r="G61" s="196"/>
      <c r="H61" s="196"/>
      <c r="I61" s="197"/>
      <c r="J61" s="198">
        <f>J87</f>
        <v>0</v>
      </c>
      <c r="K61" s="127"/>
      <c r="L61" s="199"/>
      <c r="S61" s="10"/>
      <c r="T61" s="10"/>
      <c r="U61" s="10"/>
      <c r="V61" s="10"/>
      <c r="W61" s="10"/>
      <c r="X61" s="10"/>
      <c r="Y61" s="10"/>
      <c r="Z61" s="10"/>
      <c r="AA61" s="10"/>
      <c r="AB61" s="10"/>
      <c r="AC61" s="10"/>
      <c r="AD61" s="10"/>
      <c r="AE61" s="10"/>
    </row>
    <row r="62" s="10" customFormat="1" ht="19.92" customHeight="1">
      <c r="A62" s="10"/>
      <c r="B62" s="194"/>
      <c r="C62" s="127"/>
      <c r="D62" s="195" t="s">
        <v>2766</v>
      </c>
      <c r="E62" s="196"/>
      <c r="F62" s="196"/>
      <c r="G62" s="196"/>
      <c r="H62" s="196"/>
      <c r="I62" s="197"/>
      <c r="J62" s="198">
        <f>J99</f>
        <v>0</v>
      </c>
      <c r="K62" s="127"/>
      <c r="L62" s="199"/>
      <c r="S62" s="10"/>
      <c r="T62" s="10"/>
      <c r="U62" s="10"/>
      <c r="V62" s="10"/>
      <c r="W62" s="10"/>
      <c r="X62" s="10"/>
      <c r="Y62" s="10"/>
      <c r="Z62" s="10"/>
      <c r="AA62" s="10"/>
      <c r="AB62" s="10"/>
      <c r="AC62" s="10"/>
      <c r="AD62" s="10"/>
      <c r="AE62" s="10"/>
    </row>
    <row r="63" s="10" customFormat="1" ht="19.92" customHeight="1">
      <c r="A63" s="10"/>
      <c r="B63" s="194"/>
      <c r="C63" s="127"/>
      <c r="D63" s="195" t="s">
        <v>2767</v>
      </c>
      <c r="E63" s="196"/>
      <c r="F63" s="196"/>
      <c r="G63" s="196"/>
      <c r="H63" s="196"/>
      <c r="I63" s="197"/>
      <c r="J63" s="198">
        <f>J102</f>
        <v>0</v>
      </c>
      <c r="K63" s="127"/>
      <c r="L63" s="199"/>
      <c r="S63" s="10"/>
      <c r="T63" s="10"/>
      <c r="U63" s="10"/>
      <c r="V63" s="10"/>
      <c r="W63" s="10"/>
      <c r="X63" s="10"/>
      <c r="Y63" s="10"/>
      <c r="Z63" s="10"/>
      <c r="AA63" s="10"/>
      <c r="AB63" s="10"/>
      <c r="AC63" s="10"/>
      <c r="AD63" s="10"/>
      <c r="AE63" s="10"/>
    </row>
    <row r="64" s="10" customFormat="1" ht="19.92" customHeight="1">
      <c r="A64" s="10"/>
      <c r="B64" s="194"/>
      <c r="C64" s="127"/>
      <c r="D64" s="195" t="s">
        <v>2768</v>
      </c>
      <c r="E64" s="196"/>
      <c r="F64" s="196"/>
      <c r="G64" s="196"/>
      <c r="H64" s="196"/>
      <c r="I64" s="197"/>
      <c r="J64" s="198">
        <f>J109</f>
        <v>0</v>
      </c>
      <c r="K64" s="127"/>
      <c r="L64" s="199"/>
      <c r="S64" s="10"/>
      <c r="T64" s="10"/>
      <c r="U64" s="10"/>
      <c r="V64" s="10"/>
      <c r="W64" s="10"/>
      <c r="X64" s="10"/>
      <c r="Y64" s="10"/>
      <c r="Z64" s="10"/>
      <c r="AA64" s="10"/>
      <c r="AB64" s="10"/>
      <c r="AC64" s="10"/>
      <c r="AD64" s="10"/>
      <c r="AE64" s="10"/>
    </row>
    <row r="65" s="10" customFormat="1" ht="19.92" customHeight="1">
      <c r="A65" s="10"/>
      <c r="B65" s="194"/>
      <c r="C65" s="127"/>
      <c r="D65" s="195" t="s">
        <v>2769</v>
      </c>
      <c r="E65" s="196"/>
      <c r="F65" s="196"/>
      <c r="G65" s="196"/>
      <c r="H65" s="196"/>
      <c r="I65" s="197"/>
      <c r="J65" s="198">
        <f>J112</f>
        <v>0</v>
      </c>
      <c r="K65" s="127"/>
      <c r="L65" s="199"/>
      <c r="S65" s="10"/>
      <c r="T65" s="10"/>
      <c r="U65" s="10"/>
      <c r="V65" s="10"/>
      <c r="W65" s="10"/>
      <c r="X65" s="10"/>
      <c r="Y65" s="10"/>
      <c r="Z65" s="10"/>
      <c r="AA65" s="10"/>
      <c r="AB65" s="10"/>
      <c r="AC65" s="10"/>
      <c r="AD65" s="10"/>
      <c r="AE65" s="10"/>
    </row>
    <row r="66" s="2" customFormat="1" ht="21.84" customHeight="1">
      <c r="A66" s="40"/>
      <c r="B66" s="41"/>
      <c r="C66" s="42"/>
      <c r="D66" s="42"/>
      <c r="E66" s="42"/>
      <c r="F66" s="42"/>
      <c r="G66" s="42"/>
      <c r="H66" s="42"/>
      <c r="I66" s="148"/>
      <c r="J66" s="42"/>
      <c r="K66" s="42"/>
      <c r="L66" s="149"/>
      <c r="S66" s="40"/>
      <c r="T66" s="40"/>
      <c r="U66" s="40"/>
      <c r="V66" s="40"/>
      <c r="W66" s="40"/>
      <c r="X66" s="40"/>
      <c r="Y66" s="40"/>
      <c r="Z66" s="40"/>
      <c r="AA66" s="40"/>
      <c r="AB66" s="40"/>
      <c r="AC66" s="40"/>
      <c r="AD66" s="40"/>
      <c r="AE66" s="40"/>
    </row>
    <row r="67" s="2" customFormat="1" ht="6.96" customHeight="1">
      <c r="A67" s="40"/>
      <c r="B67" s="61"/>
      <c r="C67" s="62"/>
      <c r="D67" s="62"/>
      <c r="E67" s="62"/>
      <c r="F67" s="62"/>
      <c r="G67" s="62"/>
      <c r="H67" s="62"/>
      <c r="I67" s="177"/>
      <c r="J67" s="62"/>
      <c r="K67" s="62"/>
      <c r="L67" s="149"/>
      <c r="S67" s="40"/>
      <c r="T67" s="40"/>
      <c r="U67" s="40"/>
      <c r="V67" s="40"/>
      <c r="W67" s="40"/>
      <c r="X67" s="40"/>
      <c r="Y67" s="40"/>
      <c r="Z67" s="40"/>
      <c r="AA67" s="40"/>
      <c r="AB67" s="40"/>
      <c r="AC67" s="40"/>
      <c r="AD67" s="40"/>
      <c r="AE67" s="40"/>
    </row>
    <row r="71" s="2" customFormat="1" ht="6.96" customHeight="1">
      <c r="A71" s="40"/>
      <c r="B71" s="63"/>
      <c r="C71" s="64"/>
      <c r="D71" s="64"/>
      <c r="E71" s="64"/>
      <c r="F71" s="64"/>
      <c r="G71" s="64"/>
      <c r="H71" s="64"/>
      <c r="I71" s="180"/>
      <c r="J71" s="64"/>
      <c r="K71" s="64"/>
      <c r="L71" s="149"/>
      <c r="S71" s="40"/>
      <c r="T71" s="40"/>
      <c r="U71" s="40"/>
      <c r="V71" s="40"/>
      <c r="W71" s="40"/>
      <c r="X71" s="40"/>
      <c r="Y71" s="40"/>
      <c r="Z71" s="40"/>
      <c r="AA71" s="40"/>
      <c r="AB71" s="40"/>
      <c r="AC71" s="40"/>
      <c r="AD71" s="40"/>
      <c r="AE71" s="40"/>
    </row>
    <row r="72" s="2" customFormat="1" ht="24.96" customHeight="1">
      <c r="A72" s="40"/>
      <c r="B72" s="41"/>
      <c r="C72" s="25" t="s">
        <v>148</v>
      </c>
      <c r="D72" s="42"/>
      <c r="E72" s="42"/>
      <c r="F72" s="42"/>
      <c r="G72" s="42"/>
      <c r="H72" s="42"/>
      <c r="I72" s="148"/>
      <c r="J72" s="42"/>
      <c r="K72" s="42"/>
      <c r="L72" s="149"/>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148"/>
      <c r="J73" s="42"/>
      <c r="K73" s="42"/>
      <c r="L73" s="149"/>
      <c r="S73" s="40"/>
      <c r="T73" s="40"/>
      <c r="U73" s="40"/>
      <c r="V73" s="40"/>
      <c r="W73" s="40"/>
      <c r="X73" s="40"/>
      <c r="Y73" s="40"/>
      <c r="Z73" s="40"/>
      <c r="AA73" s="40"/>
      <c r="AB73" s="40"/>
      <c r="AC73" s="40"/>
      <c r="AD73" s="40"/>
      <c r="AE73" s="40"/>
    </row>
    <row r="74" s="2" customFormat="1" ht="12" customHeight="1">
      <c r="A74" s="40"/>
      <c r="B74" s="41"/>
      <c r="C74" s="34" t="s">
        <v>16</v>
      </c>
      <c r="D74" s="42"/>
      <c r="E74" s="42"/>
      <c r="F74" s="42"/>
      <c r="G74" s="42"/>
      <c r="H74" s="42"/>
      <c r="I74" s="148"/>
      <c r="J74" s="42"/>
      <c r="K74" s="42"/>
      <c r="L74" s="149"/>
      <c r="S74" s="40"/>
      <c r="T74" s="40"/>
      <c r="U74" s="40"/>
      <c r="V74" s="40"/>
      <c r="W74" s="40"/>
      <c r="X74" s="40"/>
      <c r="Y74" s="40"/>
      <c r="Z74" s="40"/>
      <c r="AA74" s="40"/>
      <c r="AB74" s="40"/>
      <c r="AC74" s="40"/>
      <c r="AD74" s="40"/>
      <c r="AE74" s="40"/>
    </row>
    <row r="75" s="2" customFormat="1" ht="16.5" customHeight="1">
      <c r="A75" s="40"/>
      <c r="B75" s="41"/>
      <c r="C75" s="42"/>
      <c r="D75" s="42"/>
      <c r="E75" s="181" t="str">
        <f>E7</f>
        <v>Splašková kanalizace Mělice s převedením odpadníchvod do Lohenic</v>
      </c>
      <c r="F75" s="34"/>
      <c r="G75" s="34"/>
      <c r="H75" s="34"/>
      <c r="I75" s="148"/>
      <c r="J75" s="42"/>
      <c r="K75" s="42"/>
      <c r="L75" s="149"/>
      <c r="S75" s="40"/>
      <c r="T75" s="40"/>
      <c r="U75" s="40"/>
      <c r="V75" s="40"/>
      <c r="W75" s="40"/>
      <c r="X75" s="40"/>
      <c r="Y75" s="40"/>
      <c r="Z75" s="40"/>
      <c r="AA75" s="40"/>
      <c r="AB75" s="40"/>
      <c r="AC75" s="40"/>
      <c r="AD75" s="40"/>
      <c r="AE75" s="40"/>
    </row>
    <row r="76" s="2" customFormat="1" ht="12" customHeight="1">
      <c r="A76" s="40"/>
      <c r="B76" s="41"/>
      <c r="C76" s="34" t="s">
        <v>128</v>
      </c>
      <c r="D76" s="42"/>
      <c r="E76" s="42"/>
      <c r="F76" s="42"/>
      <c r="G76" s="42"/>
      <c r="H76" s="42"/>
      <c r="I76" s="148"/>
      <c r="J76" s="42"/>
      <c r="K76" s="42"/>
      <c r="L76" s="149"/>
      <c r="S76" s="40"/>
      <c r="T76" s="40"/>
      <c r="U76" s="40"/>
      <c r="V76" s="40"/>
      <c r="W76" s="40"/>
      <c r="X76" s="40"/>
      <c r="Y76" s="40"/>
      <c r="Z76" s="40"/>
      <c r="AA76" s="40"/>
      <c r="AB76" s="40"/>
      <c r="AC76" s="40"/>
      <c r="AD76" s="40"/>
      <c r="AE76" s="40"/>
    </row>
    <row r="77" s="2" customFormat="1" ht="16.5" customHeight="1">
      <c r="A77" s="40"/>
      <c r="B77" s="41"/>
      <c r="C77" s="42"/>
      <c r="D77" s="42"/>
      <c r="E77" s="71" t="str">
        <f>E9</f>
        <v>VRN - Vedlejší rozpočtové náklady</v>
      </c>
      <c r="F77" s="42"/>
      <c r="G77" s="42"/>
      <c r="H77" s="42"/>
      <c r="I77" s="148"/>
      <c r="J77" s="42"/>
      <c r="K77" s="42"/>
      <c r="L77" s="149"/>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148"/>
      <c r="J78" s="42"/>
      <c r="K78" s="42"/>
      <c r="L78" s="149"/>
      <c r="S78" s="40"/>
      <c r="T78" s="40"/>
      <c r="U78" s="40"/>
      <c r="V78" s="40"/>
      <c r="W78" s="40"/>
      <c r="X78" s="40"/>
      <c r="Y78" s="40"/>
      <c r="Z78" s="40"/>
      <c r="AA78" s="40"/>
      <c r="AB78" s="40"/>
      <c r="AC78" s="40"/>
      <c r="AD78" s="40"/>
      <c r="AE78" s="40"/>
    </row>
    <row r="79" s="2" customFormat="1" ht="12" customHeight="1">
      <c r="A79" s="40"/>
      <c r="B79" s="41"/>
      <c r="C79" s="34" t="s">
        <v>21</v>
      </c>
      <c r="D79" s="42"/>
      <c r="E79" s="42"/>
      <c r="F79" s="29" t="str">
        <f>F12</f>
        <v>k.ú. Mělice a Lohenice</v>
      </c>
      <c r="G79" s="42"/>
      <c r="H79" s="42"/>
      <c r="I79" s="151" t="s">
        <v>23</v>
      </c>
      <c r="J79" s="74" t="str">
        <f>IF(J12="","",J12)</f>
        <v>24. 5. 2019</v>
      </c>
      <c r="K79" s="42"/>
      <c r="L79" s="149"/>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148"/>
      <c r="J80" s="42"/>
      <c r="K80" s="42"/>
      <c r="L80" s="149"/>
      <c r="S80" s="40"/>
      <c r="T80" s="40"/>
      <c r="U80" s="40"/>
      <c r="V80" s="40"/>
      <c r="W80" s="40"/>
      <c r="X80" s="40"/>
      <c r="Y80" s="40"/>
      <c r="Z80" s="40"/>
      <c r="AA80" s="40"/>
      <c r="AB80" s="40"/>
      <c r="AC80" s="40"/>
      <c r="AD80" s="40"/>
      <c r="AE80" s="40"/>
    </row>
    <row r="81" s="2" customFormat="1" ht="40.05" customHeight="1">
      <c r="A81" s="40"/>
      <c r="B81" s="41"/>
      <c r="C81" s="34" t="s">
        <v>25</v>
      </c>
      <c r="D81" s="42"/>
      <c r="E81" s="42"/>
      <c r="F81" s="29" t="str">
        <f>E15</f>
        <v>Město Přelouč, Československé Armády 1665, Přelouč</v>
      </c>
      <c r="G81" s="42"/>
      <c r="H81" s="42"/>
      <c r="I81" s="151" t="s">
        <v>33</v>
      </c>
      <c r="J81" s="38" t="str">
        <f>E21</f>
        <v>IKKO Hradec Králové, s.r.o., Bří. Štefanů 238, HK</v>
      </c>
      <c r="K81" s="42"/>
      <c r="L81" s="149"/>
      <c r="S81" s="40"/>
      <c r="T81" s="40"/>
      <c r="U81" s="40"/>
      <c r="V81" s="40"/>
      <c r="W81" s="40"/>
      <c r="X81" s="40"/>
      <c r="Y81" s="40"/>
      <c r="Z81" s="40"/>
      <c r="AA81" s="40"/>
      <c r="AB81" s="40"/>
      <c r="AC81" s="40"/>
      <c r="AD81" s="40"/>
      <c r="AE81" s="40"/>
    </row>
    <row r="82" s="2" customFormat="1" ht="15.15" customHeight="1">
      <c r="A82" s="40"/>
      <c r="B82" s="41"/>
      <c r="C82" s="34" t="s">
        <v>31</v>
      </c>
      <c r="D82" s="42"/>
      <c r="E82" s="42"/>
      <c r="F82" s="29" t="str">
        <f>IF(E18="","",E18)</f>
        <v>Vyplň údaj</v>
      </c>
      <c r="G82" s="42"/>
      <c r="H82" s="42"/>
      <c r="I82" s="151" t="s">
        <v>38</v>
      </c>
      <c r="J82" s="38" t="str">
        <f>E24</f>
        <v>K. Hlaváčková</v>
      </c>
      <c r="K82" s="42"/>
      <c r="L82" s="149"/>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148"/>
      <c r="J83" s="42"/>
      <c r="K83" s="42"/>
      <c r="L83" s="149"/>
      <c r="S83" s="40"/>
      <c r="T83" s="40"/>
      <c r="U83" s="40"/>
      <c r="V83" s="40"/>
      <c r="W83" s="40"/>
      <c r="X83" s="40"/>
      <c r="Y83" s="40"/>
      <c r="Z83" s="40"/>
      <c r="AA83" s="40"/>
      <c r="AB83" s="40"/>
      <c r="AC83" s="40"/>
      <c r="AD83" s="40"/>
      <c r="AE83" s="40"/>
    </row>
    <row r="84" s="11" customFormat="1" ht="29.28" customHeight="1">
      <c r="A84" s="200"/>
      <c r="B84" s="201"/>
      <c r="C84" s="202" t="s">
        <v>149</v>
      </c>
      <c r="D84" s="203" t="s">
        <v>61</v>
      </c>
      <c r="E84" s="203" t="s">
        <v>57</v>
      </c>
      <c r="F84" s="203" t="s">
        <v>58</v>
      </c>
      <c r="G84" s="203" t="s">
        <v>150</v>
      </c>
      <c r="H84" s="203" t="s">
        <v>151</v>
      </c>
      <c r="I84" s="204" t="s">
        <v>152</v>
      </c>
      <c r="J84" s="203" t="s">
        <v>133</v>
      </c>
      <c r="K84" s="205" t="s">
        <v>153</v>
      </c>
      <c r="L84" s="206"/>
      <c r="M84" s="94" t="s">
        <v>19</v>
      </c>
      <c r="N84" s="95" t="s">
        <v>46</v>
      </c>
      <c r="O84" s="95" t="s">
        <v>154</v>
      </c>
      <c r="P84" s="95" t="s">
        <v>155</v>
      </c>
      <c r="Q84" s="95" t="s">
        <v>156</v>
      </c>
      <c r="R84" s="95" t="s">
        <v>157</v>
      </c>
      <c r="S84" s="95" t="s">
        <v>158</v>
      </c>
      <c r="T84" s="96" t="s">
        <v>159</v>
      </c>
      <c r="U84" s="200"/>
      <c r="V84" s="200"/>
      <c r="W84" s="200"/>
      <c r="X84" s="200"/>
      <c r="Y84" s="200"/>
      <c r="Z84" s="200"/>
      <c r="AA84" s="200"/>
      <c r="AB84" s="200"/>
      <c r="AC84" s="200"/>
      <c r="AD84" s="200"/>
      <c r="AE84" s="200"/>
    </row>
    <row r="85" s="2" customFormat="1" ht="22.8" customHeight="1">
      <c r="A85" s="40"/>
      <c r="B85" s="41"/>
      <c r="C85" s="101" t="s">
        <v>160</v>
      </c>
      <c r="D85" s="42"/>
      <c r="E85" s="42"/>
      <c r="F85" s="42"/>
      <c r="G85" s="42"/>
      <c r="H85" s="42"/>
      <c r="I85" s="148"/>
      <c r="J85" s="207">
        <f>BK85</f>
        <v>0</v>
      </c>
      <c r="K85" s="42"/>
      <c r="L85" s="46"/>
      <c r="M85" s="97"/>
      <c r="N85" s="208"/>
      <c r="O85" s="98"/>
      <c r="P85" s="209">
        <f>P86</f>
        <v>0</v>
      </c>
      <c r="Q85" s="98"/>
      <c r="R85" s="209">
        <f>R86</f>
        <v>0</v>
      </c>
      <c r="S85" s="98"/>
      <c r="T85" s="210">
        <f>T86</f>
        <v>0</v>
      </c>
      <c r="U85" s="40"/>
      <c r="V85" s="40"/>
      <c r="W85" s="40"/>
      <c r="X85" s="40"/>
      <c r="Y85" s="40"/>
      <c r="Z85" s="40"/>
      <c r="AA85" s="40"/>
      <c r="AB85" s="40"/>
      <c r="AC85" s="40"/>
      <c r="AD85" s="40"/>
      <c r="AE85" s="40"/>
      <c r="AT85" s="19" t="s">
        <v>75</v>
      </c>
      <c r="AU85" s="19" t="s">
        <v>134</v>
      </c>
      <c r="BK85" s="211">
        <f>BK86</f>
        <v>0</v>
      </c>
    </row>
    <row r="86" s="12" customFormat="1" ht="25.92" customHeight="1">
      <c r="A86" s="12"/>
      <c r="B86" s="212"/>
      <c r="C86" s="213"/>
      <c r="D86" s="214" t="s">
        <v>75</v>
      </c>
      <c r="E86" s="215" t="s">
        <v>123</v>
      </c>
      <c r="F86" s="215" t="s">
        <v>124</v>
      </c>
      <c r="G86" s="213"/>
      <c r="H86" s="213"/>
      <c r="I86" s="216"/>
      <c r="J86" s="217">
        <f>BK86</f>
        <v>0</v>
      </c>
      <c r="K86" s="213"/>
      <c r="L86" s="218"/>
      <c r="M86" s="219"/>
      <c r="N86" s="220"/>
      <c r="O86" s="220"/>
      <c r="P86" s="221">
        <f>P87+P99+P102+P109+P112</f>
        <v>0</v>
      </c>
      <c r="Q86" s="220"/>
      <c r="R86" s="221">
        <f>R87+R99+R102+R109+R112</f>
        <v>0</v>
      </c>
      <c r="S86" s="220"/>
      <c r="T86" s="222">
        <f>T87+T99+T102+T109+T112</f>
        <v>0</v>
      </c>
      <c r="U86" s="12"/>
      <c r="V86" s="12"/>
      <c r="W86" s="12"/>
      <c r="X86" s="12"/>
      <c r="Y86" s="12"/>
      <c r="Z86" s="12"/>
      <c r="AA86" s="12"/>
      <c r="AB86" s="12"/>
      <c r="AC86" s="12"/>
      <c r="AD86" s="12"/>
      <c r="AE86" s="12"/>
      <c r="AR86" s="223" t="s">
        <v>193</v>
      </c>
      <c r="AT86" s="224" t="s">
        <v>75</v>
      </c>
      <c r="AU86" s="224" t="s">
        <v>76</v>
      </c>
      <c r="AY86" s="223" t="s">
        <v>162</v>
      </c>
      <c r="BK86" s="225">
        <f>BK87+BK99+BK102+BK109+BK112</f>
        <v>0</v>
      </c>
    </row>
    <row r="87" s="12" customFormat="1" ht="22.8" customHeight="1">
      <c r="A87" s="12"/>
      <c r="B87" s="212"/>
      <c r="C87" s="213"/>
      <c r="D87" s="214" t="s">
        <v>75</v>
      </c>
      <c r="E87" s="226" t="s">
        <v>2770</v>
      </c>
      <c r="F87" s="226" t="s">
        <v>2771</v>
      </c>
      <c r="G87" s="213"/>
      <c r="H87" s="213"/>
      <c r="I87" s="216"/>
      <c r="J87" s="227">
        <f>BK87</f>
        <v>0</v>
      </c>
      <c r="K87" s="213"/>
      <c r="L87" s="218"/>
      <c r="M87" s="219"/>
      <c r="N87" s="220"/>
      <c r="O87" s="220"/>
      <c r="P87" s="221">
        <f>SUM(P88:P98)</f>
        <v>0</v>
      </c>
      <c r="Q87" s="220"/>
      <c r="R87" s="221">
        <f>SUM(R88:R98)</f>
        <v>0</v>
      </c>
      <c r="S87" s="220"/>
      <c r="T87" s="222">
        <f>SUM(T88:T98)</f>
        <v>0</v>
      </c>
      <c r="U87" s="12"/>
      <c r="V87" s="12"/>
      <c r="W87" s="12"/>
      <c r="X87" s="12"/>
      <c r="Y87" s="12"/>
      <c r="Z87" s="12"/>
      <c r="AA87" s="12"/>
      <c r="AB87" s="12"/>
      <c r="AC87" s="12"/>
      <c r="AD87" s="12"/>
      <c r="AE87" s="12"/>
      <c r="AR87" s="223" t="s">
        <v>193</v>
      </c>
      <c r="AT87" s="224" t="s">
        <v>75</v>
      </c>
      <c r="AU87" s="224" t="s">
        <v>84</v>
      </c>
      <c r="AY87" s="223" t="s">
        <v>162</v>
      </c>
      <c r="BK87" s="225">
        <f>SUM(BK88:BK98)</f>
        <v>0</v>
      </c>
    </row>
    <row r="88" s="2" customFormat="1" ht="16.5" customHeight="1">
      <c r="A88" s="40"/>
      <c r="B88" s="41"/>
      <c r="C88" s="228" t="s">
        <v>84</v>
      </c>
      <c r="D88" s="228" t="s">
        <v>164</v>
      </c>
      <c r="E88" s="229" t="s">
        <v>2772</v>
      </c>
      <c r="F88" s="230" t="s">
        <v>2773</v>
      </c>
      <c r="G88" s="231" t="s">
        <v>2774</v>
      </c>
      <c r="H88" s="232">
        <v>1</v>
      </c>
      <c r="I88" s="233"/>
      <c r="J88" s="234">
        <f>ROUND(I88*H88,2)</f>
        <v>0</v>
      </c>
      <c r="K88" s="230" t="s">
        <v>19</v>
      </c>
      <c r="L88" s="46"/>
      <c r="M88" s="235" t="s">
        <v>19</v>
      </c>
      <c r="N88" s="236" t="s">
        <v>47</v>
      </c>
      <c r="O88" s="86"/>
      <c r="P88" s="237">
        <f>O88*H88</f>
        <v>0</v>
      </c>
      <c r="Q88" s="237">
        <v>0</v>
      </c>
      <c r="R88" s="237">
        <f>Q88*H88</f>
        <v>0</v>
      </c>
      <c r="S88" s="237">
        <v>0</v>
      </c>
      <c r="T88" s="238">
        <f>S88*H88</f>
        <v>0</v>
      </c>
      <c r="U88" s="40"/>
      <c r="V88" s="40"/>
      <c r="W88" s="40"/>
      <c r="X88" s="40"/>
      <c r="Y88" s="40"/>
      <c r="Z88" s="40"/>
      <c r="AA88" s="40"/>
      <c r="AB88" s="40"/>
      <c r="AC88" s="40"/>
      <c r="AD88" s="40"/>
      <c r="AE88" s="40"/>
      <c r="AR88" s="239" t="s">
        <v>2775</v>
      </c>
      <c r="AT88" s="239" t="s">
        <v>164</v>
      </c>
      <c r="AU88" s="239" t="s">
        <v>86</v>
      </c>
      <c r="AY88" s="19" t="s">
        <v>162</v>
      </c>
      <c r="BE88" s="240">
        <f>IF(N88="základní",J88,0)</f>
        <v>0</v>
      </c>
      <c r="BF88" s="240">
        <f>IF(N88="snížená",J88,0)</f>
        <v>0</v>
      </c>
      <c r="BG88" s="240">
        <f>IF(N88="zákl. přenesená",J88,0)</f>
        <v>0</v>
      </c>
      <c r="BH88" s="240">
        <f>IF(N88="sníž. přenesená",J88,0)</f>
        <v>0</v>
      </c>
      <c r="BI88" s="240">
        <f>IF(N88="nulová",J88,0)</f>
        <v>0</v>
      </c>
      <c r="BJ88" s="19" t="s">
        <v>84</v>
      </c>
      <c r="BK88" s="240">
        <f>ROUND(I88*H88,2)</f>
        <v>0</v>
      </c>
      <c r="BL88" s="19" t="s">
        <v>2775</v>
      </c>
      <c r="BM88" s="239" t="s">
        <v>2776</v>
      </c>
    </row>
    <row r="89" s="2" customFormat="1" ht="16.5" customHeight="1">
      <c r="A89" s="40"/>
      <c r="B89" s="41"/>
      <c r="C89" s="228" t="s">
        <v>86</v>
      </c>
      <c r="D89" s="228" t="s">
        <v>164</v>
      </c>
      <c r="E89" s="229" t="s">
        <v>2777</v>
      </c>
      <c r="F89" s="230" t="s">
        <v>2778</v>
      </c>
      <c r="G89" s="231" t="s">
        <v>2774</v>
      </c>
      <c r="H89" s="232">
        <v>1</v>
      </c>
      <c r="I89" s="233"/>
      <c r="J89" s="234">
        <f>ROUND(I89*H89,2)</f>
        <v>0</v>
      </c>
      <c r="K89" s="230" t="s">
        <v>168</v>
      </c>
      <c r="L89" s="46"/>
      <c r="M89" s="235" t="s">
        <v>19</v>
      </c>
      <c r="N89" s="236" t="s">
        <v>47</v>
      </c>
      <c r="O89" s="86"/>
      <c r="P89" s="237">
        <f>O89*H89</f>
        <v>0</v>
      </c>
      <c r="Q89" s="237">
        <v>0</v>
      </c>
      <c r="R89" s="237">
        <f>Q89*H89</f>
        <v>0</v>
      </c>
      <c r="S89" s="237">
        <v>0</v>
      </c>
      <c r="T89" s="238">
        <f>S89*H89</f>
        <v>0</v>
      </c>
      <c r="U89" s="40"/>
      <c r="V89" s="40"/>
      <c r="W89" s="40"/>
      <c r="X89" s="40"/>
      <c r="Y89" s="40"/>
      <c r="Z89" s="40"/>
      <c r="AA89" s="40"/>
      <c r="AB89" s="40"/>
      <c r="AC89" s="40"/>
      <c r="AD89" s="40"/>
      <c r="AE89" s="40"/>
      <c r="AR89" s="239" t="s">
        <v>2775</v>
      </c>
      <c r="AT89" s="239" t="s">
        <v>164</v>
      </c>
      <c r="AU89" s="239" t="s">
        <v>86</v>
      </c>
      <c r="AY89" s="19" t="s">
        <v>162</v>
      </c>
      <c r="BE89" s="240">
        <f>IF(N89="základní",J89,0)</f>
        <v>0</v>
      </c>
      <c r="BF89" s="240">
        <f>IF(N89="snížená",J89,0)</f>
        <v>0</v>
      </c>
      <c r="BG89" s="240">
        <f>IF(N89="zákl. přenesená",J89,0)</f>
        <v>0</v>
      </c>
      <c r="BH89" s="240">
        <f>IF(N89="sníž. přenesená",J89,0)</f>
        <v>0</v>
      </c>
      <c r="BI89" s="240">
        <f>IF(N89="nulová",J89,0)</f>
        <v>0</v>
      </c>
      <c r="BJ89" s="19" t="s">
        <v>84</v>
      </c>
      <c r="BK89" s="240">
        <f>ROUND(I89*H89,2)</f>
        <v>0</v>
      </c>
      <c r="BL89" s="19" t="s">
        <v>2775</v>
      </c>
      <c r="BM89" s="239" t="s">
        <v>2779</v>
      </c>
    </row>
    <row r="90" s="2" customFormat="1">
      <c r="A90" s="40"/>
      <c r="B90" s="41"/>
      <c r="C90" s="42"/>
      <c r="D90" s="241" t="s">
        <v>356</v>
      </c>
      <c r="E90" s="42"/>
      <c r="F90" s="242" t="s">
        <v>2780</v>
      </c>
      <c r="G90" s="42"/>
      <c r="H90" s="42"/>
      <c r="I90" s="148"/>
      <c r="J90" s="42"/>
      <c r="K90" s="42"/>
      <c r="L90" s="46"/>
      <c r="M90" s="243"/>
      <c r="N90" s="244"/>
      <c r="O90" s="86"/>
      <c r="P90" s="86"/>
      <c r="Q90" s="86"/>
      <c r="R90" s="86"/>
      <c r="S90" s="86"/>
      <c r="T90" s="87"/>
      <c r="U90" s="40"/>
      <c r="V90" s="40"/>
      <c r="W90" s="40"/>
      <c r="X90" s="40"/>
      <c r="Y90" s="40"/>
      <c r="Z90" s="40"/>
      <c r="AA90" s="40"/>
      <c r="AB90" s="40"/>
      <c r="AC90" s="40"/>
      <c r="AD90" s="40"/>
      <c r="AE90" s="40"/>
      <c r="AT90" s="19" t="s">
        <v>356</v>
      </c>
      <c r="AU90" s="19" t="s">
        <v>86</v>
      </c>
    </row>
    <row r="91" s="2" customFormat="1" ht="16.5" customHeight="1">
      <c r="A91" s="40"/>
      <c r="B91" s="41"/>
      <c r="C91" s="228" t="s">
        <v>176</v>
      </c>
      <c r="D91" s="228" t="s">
        <v>164</v>
      </c>
      <c r="E91" s="229" t="s">
        <v>2781</v>
      </c>
      <c r="F91" s="230" t="s">
        <v>2782</v>
      </c>
      <c r="G91" s="231" t="s">
        <v>2774</v>
      </c>
      <c r="H91" s="232">
        <v>1</v>
      </c>
      <c r="I91" s="233"/>
      <c r="J91" s="234">
        <f>ROUND(I91*H91,2)</f>
        <v>0</v>
      </c>
      <c r="K91" s="230" t="s">
        <v>168</v>
      </c>
      <c r="L91" s="46"/>
      <c r="M91" s="235" t="s">
        <v>19</v>
      </c>
      <c r="N91" s="236" t="s">
        <v>47</v>
      </c>
      <c r="O91" s="86"/>
      <c r="P91" s="237">
        <f>O91*H91</f>
        <v>0</v>
      </c>
      <c r="Q91" s="237">
        <v>0</v>
      </c>
      <c r="R91" s="237">
        <f>Q91*H91</f>
        <v>0</v>
      </c>
      <c r="S91" s="237">
        <v>0</v>
      </c>
      <c r="T91" s="238">
        <f>S91*H91</f>
        <v>0</v>
      </c>
      <c r="U91" s="40"/>
      <c r="V91" s="40"/>
      <c r="W91" s="40"/>
      <c r="X91" s="40"/>
      <c r="Y91" s="40"/>
      <c r="Z91" s="40"/>
      <c r="AA91" s="40"/>
      <c r="AB91" s="40"/>
      <c r="AC91" s="40"/>
      <c r="AD91" s="40"/>
      <c r="AE91" s="40"/>
      <c r="AR91" s="239" t="s">
        <v>2775</v>
      </c>
      <c r="AT91" s="239" t="s">
        <v>164</v>
      </c>
      <c r="AU91" s="239" t="s">
        <v>86</v>
      </c>
      <c r="AY91" s="19" t="s">
        <v>162</v>
      </c>
      <c r="BE91" s="240">
        <f>IF(N91="základní",J91,0)</f>
        <v>0</v>
      </c>
      <c r="BF91" s="240">
        <f>IF(N91="snížená",J91,0)</f>
        <v>0</v>
      </c>
      <c r="BG91" s="240">
        <f>IF(N91="zákl. přenesená",J91,0)</f>
        <v>0</v>
      </c>
      <c r="BH91" s="240">
        <f>IF(N91="sníž. přenesená",J91,0)</f>
        <v>0</v>
      </c>
      <c r="BI91" s="240">
        <f>IF(N91="nulová",J91,0)</f>
        <v>0</v>
      </c>
      <c r="BJ91" s="19" t="s">
        <v>84</v>
      </c>
      <c r="BK91" s="240">
        <f>ROUND(I91*H91,2)</f>
        <v>0</v>
      </c>
      <c r="BL91" s="19" t="s">
        <v>2775</v>
      </c>
      <c r="BM91" s="239" t="s">
        <v>2783</v>
      </c>
    </row>
    <row r="92" s="2" customFormat="1">
      <c r="A92" s="40"/>
      <c r="B92" s="41"/>
      <c r="C92" s="42"/>
      <c r="D92" s="241" t="s">
        <v>356</v>
      </c>
      <c r="E92" s="42"/>
      <c r="F92" s="242" t="s">
        <v>2784</v>
      </c>
      <c r="G92" s="42"/>
      <c r="H92" s="42"/>
      <c r="I92" s="148"/>
      <c r="J92" s="42"/>
      <c r="K92" s="42"/>
      <c r="L92" s="46"/>
      <c r="M92" s="243"/>
      <c r="N92" s="244"/>
      <c r="O92" s="86"/>
      <c r="P92" s="86"/>
      <c r="Q92" s="86"/>
      <c r="R92" s="86"/>
      <c r="S92" s="86"/>
      <c r="T92" s="87"/>
      <c r="U92" s="40"/>
      <c r="V92" s="40"/>
      <c r="W92" s="40"/>
      <c r="X92" s="40"/>
      <c r="Y92" s="40"/>
      <c r="Z92" s="40"/>
      <c r="AA92" s="40"/>
      <c r="AB92" s="40"/>
      <c r="AC92" s="40"/>
      <c r="AD92" s="40"/>
      <c r="AE92" s="40"/>
      <c r="AT92" s="19" t="s">
        <v>356</v>
      </c>
      <c r="AU92" s="19" t="s">
        <v>86</v>
      </c>
    </row>
    <row r="93" s="2" customFormat="1" ht="16.5" customHeight="1">
      <c r="A93" s="40"/>
      <c r="B93" s="41"/>
      <c r="C93" s="228" t="s">
        <v>169</v>
      </c>
      <c r="D93" s="228" t="s">
        <v>164</v>
      </c>
      <c r="E93" s="229" t="s">
        <v>2785</v>
      </c>
      <c r="F93" s="230" t="s">
        <v>2786</v>
      </c>
      <c r="G93" s="231" t="s">
        <v>2774</v>
      </c>
      <c r="H93" s="232">
        <v>1</v>
      </c>
      <c r="I93" s="233"/>
      <c r="J93" s="234">
        <f>ROUND(I93*H93,2)</f>
        <v>0</v>
      </c>
      <c r="K93" s="230" t="s">
        <v>168</v>
      </c>
      <c r="L93" s="46"/>
      <c r="M93" s="235" t="s">
        <v>19</v>
      </c>
      <c r="N93" s="236" t="s">
        <v>47</v>
      </c>
      <c r="O93" s="86"/>
      <c r="P93" s="237">
        <f>O93*H93</f>
        <v>0</v>
      </c>
      <c r="Q93" s="237">
        <v>0</v>
      </c>
      <c r="R93" s="237">
        <f>Q93*H93</f>
        <v>0</v>
      </c>
      <c r="S93" s="237">
        <v>0</v>
      </c>
      <c r="T93" s="238">
        <f>S93*H93</f>
        <v>0</v>
      </c>
      <c r="U93" s="40"/>
      <c r="V93" s="40"/>
      <c r="W93" s="40"/>
      <c r="X93" s="40"/>
      <c r="Y93" s="40"/>
      <c r="Z93" s="40"/>
      <c r="AA93" s="40"/>
      <c r="AB93" s="40"/>
      <c r="AC93" s="40"/>
      <c r="AD93" s="40"/>
      <c r="AE93" s="40"/>
      <c r="AR93" s="239" t="s">
        <v>2775</v>
      </c>
      <c r="AT93" s="239" t="s">
        <v>164</v>
      </c>
      <c r="AU93" s="239" t="s">
        <v>86</v>
      </c>
      <c r="AY93" s="19" t="s">
        <v>162</v>
      </c>
      <c r="BE93" s="240">
        <f>IF(N93="základní",J93,0)</f>
        <v>0</v>
      </c>
      <c r="BF93" s="240">
        <f>IF(N93="snížená",J93,0)</f>
        <v>0</v>
      </c>
      <c r="BG93" s="240">
        <f>IF(N93="zákl. přenesená",J93,0)</f>
        <v>0</v>
      </c>
      <c r="BH93" s="240">
        <f>IF(N93="sníž. přenesená",J93,0)</f>
        <v>0</v>
      </c>
      <c r="BI93" s="240">
        <f>IF(N93="nulová",J93,0)</f>
        <v>0</v>
      </c>
      <c r="BJ93" s="19" t="s">
        <v>84</v>
      </c>
      <c r="BK93" s="240">
        <f>ROUND(I93*H93,2)</f>
        <v>0</v>
      </c>
      <c r="BL93" s="19" t="s">
        <v>2775</v>
      </c>
      <c r="BM93" s="239" t="s">
        <v>2787</v>
      </c>
    </row>
    <row r="94" s="2" customFormat="1">
      <c r="A94" s="40"/>
      <c r="B94" s="41"/>
      <c r="C94" s="42"/>
      <c r="D94" s="241" t="s">
        <v>356</v>
      </c>
      <c r="E94" s="42"/>
      <c r="F94" s="242" t="s">
        <v>2788</v>
      </c>
      <c r="G94" s="42"/>
      <c r="H94" s="42"/>
      <c r="I94" s="148"/>
      <c r="J94" s="42"/>
      <c r="K94" s="42"/>
      <c r="L94" s="46"/>
      <c r="M94" s="243"/>
      <c r="N94" s="244"/>
      <c r="O94" s="86"/>
      <c r="P94" s="86"/>
      <c r="Q94" s="86"/>
      <c r="R94" s="86"/>
      <c r="S94" s="86"/>
      <c r="T94" s="87"/>
      <c r="U94" s="40"/>
      <c r="V94" s="40"/>
      <c r="W94" s="40"/>
      <c r="X94" s="40"/>
      <c r="Y94" s="40"/>
      <c r="Z94" s="40"/>
      <c r="AA94" s="40"/>
      <c r="AB94" s="40"/>
      <c r="AC94" s="40"/>
      <c r="AD94" s="40"/>
      <c r="AE94" s="40"/>
      <c r="AT94" s="19" t="s">
        <v>356</v>
      </c>
      <c r="AU94" s="19" t="s">
        <v>86</v>
      </c>
    </row>
    <row r="95" s="2" customFormat="1" ht="16.5" customHeight="1">
      <c r="A95" s="40"/>
      <c r="B95" s="41"/>
      <c r="C95" s="228" t="s">
        <v>193</v>
      </c>
      <c r="D95" s="228" t="s">
        <v>164</v>
      </c>
      <c r="E95" s="229" t="s">
        <v>2789</v>
      </c>
      <c r="F95" s="230" t="s">
        <v>2790</v>
      </c>
      <c r="G95" s="231" t="s">
        <v>2774</v>
      </c>
      <c r="H95" s="232">
        <v>1</v>
      </c>
      <c r="I95" s="233"/>
      <c r="J95" s="234">
        <f>ROUND(I95*H95,2)</f>
        <v>0</v>
      </c>
      <c r="K95" s="230" t="s">
        <v>168</v>
      </c>
      <c r="L95" s="46"/>
      <c r="M95" s="235" t="s">
        <v>19</v>
      </c>
      <c r="N95" s="236" t="s">
        <v>47</v>
      </c>
      <c r="O95" s="86"/>
      <c r="P95" s="237">
        <f>O95*H95</f>
        <v>0</v>
      </c>
      <c r="Q95" s="237">
        <v>0</v>
      </c>
      <c r="R95" s="237">
        <f>Q95*H95</f>
        <v>0</v>
      </c>
      <c r="S95" s="237">
        <v>0</v>
      </c>
      <c r="T95" s="238">
        <f>S95*H95</f>
        <v>0</v>
      </c>
      <c r="U95" s="40"/>
      <c r="V95" s="40"/>
      <c r="W95" s="40"/>
      <c r="X95" s="40"/>
      <c r="Y95" s="40"/>
      <c r="Z95" s="40"/>
      <c r="AA95" s="40"/>
      <c r="AB95" s="40"/>
      <c r="AC95" s="40"/>
      <c r="AD95" s="40"/>
      <c r="AE95" s="40"/>
      <c r="AR95" s="239" t="s">
        <v>2775</v>
      </c>
      <c r="AT95" s="239" t="s">
        <v>164</v>
      </c>
      <c r="AU95" s="239" t="s">
        <v>86</v>
      </c>
      <c r="AY95" s="19" t="s">
        <v>162</v>
      </c>
      <c r="BE95" s="240">
        <f>IF(N95="základní",J95,0)</f>
        <v>0</v>
      </c>
      <c r="BF95" s="240">
        <f>IF(N95="snížená",J95,0)</f>
        <v>0</v>
      </c>
      <c r="BG95" s="240">
        <f>IF(N95="zákl. přenesená",J95,0)</f>
        <v>0</v>
      </c>
      <c r="BH95" s="240">
        <f>IF(N95="sníž. přenesená",J95,0)</f>
        <v>0</v>
      </c>
      <c r="BI95" s="240">
        <f>IF(N95="nulová",J95,0)</f>
        <v>0</v>
      </c>
      <c r="BJ95" s="19" t="s">
        <v>84</v>
      </c>
      <c r="BK95" s="240">
        <f>ROUND(I95*H95,2)</f>
        <v>0</v>
      </c>
      <c r="BL95" s="19" t="s">
        <v>2775</v>
      </c>
      <c r="BM95" s="239" t="s">
        <v>2791</v>
      </c>
    </row>
    <row r="96" s="2" customFormat="1">
      <c r="A96" s="40"/>
      <c r="B96" s="41"/>
      <c r="C96" s="42"/>
      <c r="D96" s="241" t="s">
        <v>356</v>
      </c>
      <c r="E96" s="42"/>
      <c r="F96" s="242" t="s">
        <v>2792</v>
      </c>
      <c r="G96" s="42"/>
      <c r="H96" s="42"/>
      <c r="I96" s="148"/>
      <c r="J96" s="42"/>
      <c r="K96" s="42"/>
      <c r="L96" s="46"/>
      <c r="M96" s="243"/>
      <c r="N96" s="244"/>
      <c r="O96" s="86"/>
      <c r="P96" s="86"/>
      <c r="Q96" s="86"/>
      <c r="R96" s="86"/>
      <c r="S96" s="86"/>
      <c r="T96" s="87"/>
      <c r="U96" s="40"/>
      <c r="V96" s="40"/>
      <c r="W96" s="40"/>
      <c r="X96" s="40"/>
      <c r="Y96" s="40"/>
      <c r="Z96" s="40"/>
      <c r="AA96" s="40"/>
      <c r="AB96" s="40"/>
      <c r="AC96" s="40"/>
      <c r="AD96" s="40"/>
      <c r="AE96" s="40"/>
      <c r="AT96" s="19" t="s">
        <v>356</v>
      </c>
      <c r="AU96" s="19" t="s">
        <v>86</v>
      </c>
    </row>
    <row r="97" s="2" customFormat="1" ht="16.5" customHeight="1">
      <c r="A97" s="40"/>
      <c r="B97" s="41"/>
      <c r="C97" s="228" t="s">
        <v>199</v>
      </c>
      <c r="D97" s="228" t="s">
        <v>164</v>
      </c>
      <c r="E97" s="229" t="s">
        <v>2793</v>
      </c>
      <c r="F97" s="230" t="s">
        <v>2794</v>
      </c>
      <c r="G97" s="231" t="s">
        <v>2774</v>
      </c>
      <c r="H97" s="232">
        <v>1</v>
      </c>
      <c r="I97" s="233"/>
      <c r="J97" s="234">
        <f>ROUND(I97*H97,2)</f>
        <v>0</v>
      </c>
      <c r="K97" s="230" t="s">
        <v>19</v>
      </c>
      <c r="L97" s="46"/>
      <c r="M97" s="235" t="s">
        <v>19</v>
      </c>
      <c r="N97" s="236" t="s">
        <v>47</v>
      </c>
      <c r="O97" s="86"/>
      <c r="P97" s="237">
        <f>O97*H97</f>
        <v>0</v>
      </c>
      <c r="Q97" s="237">
        <v>0</v>
      </c>
      <c r="R97" s="237">
        <f>Q97*H97</f>
        <v>0</v>
      </c>
      <c r="S97" s="237">
        <v>0</v>
      </c>
      <c r="T97" s="238">
        <f>S97*H97</f>
        <v>0</v>
      </c>
      <c r="U97" s="40"/>
      <c r="V97" s="40"/>
      <c r="W97" s="40"/>
      <c r="X97" s="40"/>
      <c r="Y97" s="40"/>
      <c r="Z97" s="40"/>
      <c r="AA97" s="40"/>
      <c r="AB97" s="40"/>
      <c r="AC97" s="40"/>
      <c r="AD97" s="40"/>
      <c r="AE97" s="40"/>
      <c r="AR97" s="239" t="s">
        <v>2775</v>
      </c>
      <c r="AT97" s="239" t="s">
        <v>164</v>
      </c>
      <c r="AU97" s="239" t="s">
        <v>86</v>
      </c>
      <c r="AY97" s="19" t="s">
        <v>162</v>
      </c>
      <c r="BE97" s="240">
        <f>IF(N97="základní",J97,0)</f>
        <v>0</v>
      </c>
      <c r="BF97" s="240">
        <f>IF(N97="snížená",J97,0)</f>
        <v>0</v>
      </c>
      <c r="BG97" s="240">
        <f>IF(N97="zákl. přenesená",J97,0)</f>
        <v>0</v>
      </c>
      <c r="BH97" s="240">
        <f>IF(N97="sníž. přenesená",J97,0)</f>
        <v>0</v>
      </c>
      <c r="BI97" s="240">
        <f>IF(N97="nulová",J97,0)</f>
        <v>0</v>
      </c>
      <c r="BJ97" s="19" t="s">
        <v>84</v>
      </c>
      <c r="BK97" s="240">
        <f>ROUND(I97*H97,2)</f>
        <v>0</v>
      </c>
      <c r="BL97" s="19" t="s">
        <v>2775</v>
      </c>
      <c r="BM97" s="239" t="s">
        <v>2795</v>
      </c>
    </row>
    <row r="98" s="2" customFormat="1" ht="16.5" customHeight="1">
      <c r="A98" s="40"/>
      <c r="B98" s="41"/>
      <c r="C98" s="228" t="s">
        <v>206</v>
      </c>
      <c r="D98" s="228" t="s">
        <v>164</v>
      </c>
      <c r="E98" s="229" t="s">
        <v>2796</v>
      </c>
      <c r="F98" s="230" t="s">
        <v>2797</v>
      </c>
      <c r="G98" s="231" t="s">
        <v>2774</v>
      </c>
      <c r="H98" s="232">
        <v>1</v>
      </c>
      <c r="I98" s="233"/>
      <c r="J98" s="234">
        <f>ROUND(I98*H98,2)</f>
        <v>0</v>
      </c>
      <c r="K98" s="230" t="s">
        <v>168</v>
      </c>
      <c r="L98" s="46"/>
      <c r="M98" s="235" t="s">
        <v>19</v>
      </c>
      <c r="N98" s="236" t="s">
        <v>47</v>
      </c>
      <c r="O98" s="86"/>
      <c r="P98" s="237">
        <f>O98*H98</f>
        <v>0</v>
      </c>
      <c r="Q98" s="237">
        <v>0</v>
      </c>
      <c r="R98" s="237">
        <f>Q98*H98</f>
        <v>0</v>
      </c>
      <c r="S98" s="237">
        <v>0</v>
      </c>
      <c r="T98" s="238">
        <f>S98*H98</f>
        <v>0</v>
      </c>
      <c r="U98" s="40"/>
      <c r="V98" s="40"/>
      <c r="W98" s="40"/>
      <c r="X98" s="40"/>
      <c r="Y98" s="40"/>
      <c r="Z98" s="40"/>
      <c r="AA98" s="40"/>
      <c r="AB98" s="40"/>
      <c r="AC98" s="40"/>
      <c r="AD98" s="40"/>
      <c r="AE98" s="40"/>
      <c r="AR98" s="239" t="s">
        <v>2775</v>
      </c>
      <c r="AT98" s="239" t="s">
        <v>164</v>
      </c>
      <c r="AU98" s="239" t="s">
        <v>86</v>
      </c>
      <c r="AY98" s="19" t="s">
        <v>162</v>
      </c>
      <c r="BE98" s="240">
        <f>IF(N98="základní",J98,0)</f>
        <v>0</v>
      </c>
      <c r="BF98" s="240">
        <f>IF(N98="snížená",J98,0)</f>
        <v>0</v>
      </c>
      <c r="BG98" s="240">
        <f>IF(N98="zákl. přenesená",J98,0)</f>
        <v>0</v>
      </c>
      <c r="BH98" s="240">
        <f>IF(N98="sníž. přenesená",J98,0)</f>
        <v>0</v>
      </c>
      <c r="BI98" s="240">
        <f>IF(N98="nulová",J98,0)</f>
        <v>0</v>
      </c>
      <c r="BJ98" s="19" t="s">
        <v>84</v>
      </c>
      <c r="BK98" s="240">
        <f>ROUND(I98*H98,2)</f>
        <v>0</v>
      </c>
      <c r="BL98" s="19" t="s">
        <v>2775</v>
      </c>
      <c r="BM98" s="239" t="s">
        <v>2798</v>
      </c>
    </row>
    <row r="99" s="12" customFormat="1" ht="22.8" customHeight="1">
      <c r="A99" s="12"/>
      <c r="B99" s="212"/>
      <c r="C99" s="213"/>
      <c r="D99" s="214" t="s">
        <v>75</v>
      </c>
      <c r="E99" s="226" t="s">
        <v>2799</v>
      </c>
      <c r="F99" s="226" t="s">
        <v>2800</v>
      </c>
      <c r="G99" s="213"/>
      <c r="H99" s="213"/>
      <c r="I99" s="216"/>
      <c r="J99" s="227">
        <f>BK99</f>
        <v>0</v>
      </c>
      <c r="K99" s="213"/>
      <c r="L99" s="218"/>
      <c r="M99" s="219"/>
      <c r="N99" s="220"/>
      <c r="O99" s="220"/>
      <c r="P99" s="221">
        <f>SUM(P100:P101)</f>
        <v>0</v>
      </c>
      <c r="Q99" s="220"/>
      <c r="R99" s="221">
        <f>SUM(R100:R101)</f>
        <v>0</v>
      </c>
      <c r="S99" s="220"/>
      <c r="T99" s="222">
        <f>SUM(T100:T101)</f>
        <v>0</v>
      </c>
      <c r="U99" s="12"/>
      <c r="V99" s="12"/>
      <c r="W99" s="12"/>
      <c r="X99" s="12"/>
      <c r="Y99" s="12"/>
      <c r="Z99" s="12"/>
      <c r="AA99" s="12"/>
      <c r="AB99" s="12"/>
      <c r="AC99" s="12"/>
      <c r="AD99" s="12"/>
      <c r="AE99" s="12"/>
      <c r="AR99" s="223" t="s">
        <v>193</v>
      </c>
      <c r="AT99" s="224" t="s">
        <v>75</v>
      </c>
      <c r="AU99" s="224" t="s">
        <v>84</v>
      </c>
      <c r="AY99" s="223" t="s">
        <v>162</v>
      </c>
      <c r="BK99" s="225">
        <f>SUM(BK100:BK101)</f>
        <v>0</v>
      </c>
    </row>
    <row r="100" s="2" customFormat="1" ht="16.5" customHeight="1">
      <c r="A100" s="40"/>
      <c r="B100" s="41"/>
      <c r="C100" s="228" t="s">
        <v>211</v>
      </c>
      <c r="D100" s="228" t="s">
        <v>164</v>
      </c>
      <c r="E100" s="229" t="s">
        <v>2801</v>
      </c>
      <c r="F100" s="230" t="s">
        <v>2800</v>
      </c>
      <c r="G100" s="231" t="s">
        <v>2774</v>
      </c>
      <c r="H100" s="232">
        <v>1</v>
      </c>
      <c r="I100" s="233"/>
      <c r="J100" s="234">
        <f>ROUND(I100*H100,2)</f>
        <v>0</v>
      </c>
      <c r="K100" s="230" t="s">
        <v>168</v>
      </c>
      <c r="L100" s="46"/>
      <c r="M100" s="235" t="s">
        <v>19</v>
      </c>
      <c r="N100" s="236" t="s">
        <v>47</v>
      </c>
      <c r="O100" s="86"/>
      <c r="P100" s="237">
        <f>O100*H100</f>
        <v>0</v>
      </c>
      <c r="Q100" s="237">
        <v>0</v>
      </c>
      <c r="R100" s="237">
        <f>Q100*H100</f>
        <v>0</v>
      </c>
      <c r="S100" s="237">
        <v>0</v>
      </c>
      <c r="T100" s="238">
        <f>S100*H100</f>
        <v>0</v>
      </c>
      <c r="U100" s="40"/>
      <c r="V100" s="40"/>
      <c r="W100" s="40"/>
      <c r="X100" s="40"/>
      <c r="Y100" s="40"/>
      <c r="Z100" s="40"/>
      <c r="AA100" s="40"/>
      <c r="AB100" s="40"/>
      <c r="AC100" s="40"/>
      <c r="AD100" s="40"/>
      <c r="AE100" s="40"/>
      <c r="AR100" s="239" t="s">
        <v>2775</v>
      </c>
      <c r="AT100" s="239" t="s">
        <v>164</v>
      </c>
      <c r="AU100" s="239" t="s">
        <v>86</v>
      </c>
      <c r="AY100" s="19" t="s">
        <v>162</v>
      </c>
      <c r="BE100" s="240">
        <f>IF(N100="základní",J100,0)</f>
        <v>0</v>
      </c>
      <c r="BF100" s="240">
        <f>IF(N100="snížená",J100,0)</f>
        <v>0</v>
      </c>
      <c r="BG100" s="240">
        <f>IF(N100="zákl. přenesená",J100,0)</f>
        <v>0</v>
      </c>
      <c r="BH100" s="240">
        <f>IF(N100="sníž. přenesená",J100,0)</f>
        <v>0</v>
      </c>
      <c r="BI100" s="240">
        <f>IF(N100="nulová",J100,0)</f>
        <v>0</v>
      </c>
      <c r="BJ100" s="19" t="s">
        <v>84</v>
      </c>
      <c r="BK100" s="240">
        <f>ROUND(I100*H100,2)</f>
        <v>0</v>
      </c>
      <c r="BL100" s="19" t="s">
        <v>2775</v>
      </c>
      <c r="BM100" s="239" t="s">
        <v>2802</v>
      </c>
    </row>
    <row r="101" s="2" customFormat="1">
      <c r="A101" s="40"/>
      <c r="B101" s="41"/>
      <c r="C101" s="42"/>
      <c r="D101" s="241" t="s">
        <v>356</v>
      </c>
      <c r="E101" s="42"/>
      <c r="F101" s="242" t="s">
        <v>2803</v>
      </c>
      <c r="G101" s="42"/>
      <c r="H101" s="42"/>
      <c r="I101" s="148"/>
      <c r="J101" s="42"/>
      <c r="K101" s="42"/>
      <c r="L101" s="46"/>
      <c r="M101" s="243"/>
      <c r="N101" s="244"/>
      <c r="O101" s="86"/>
      <c r="P101" s="86"/>
      <c r="Q101" s="86"/>
      <c r="R101" s="86"/>
      <c r="S101" s="86"/>
      <c r="T101" s="87"/>
      <c r="U101" s="40"/>
      <c r="V101" s="40"/>
      <c r="W101" s="40"/>
      <c r="X101" s="40"/>
      <c r="Y101" s="40"/>
      <c r="Z101" s="40"/>
      <c r="AA101" s="40"/>
      <c r="AB101" s="40"/>
      <c r="AC101" s="40"/>
      <c r="AD101" s="40"/>
      <c r="AE101" s="40"/>
      <c r="AT101" s="19" t="s">
        <v>356</v>
      </c>
      <c r="AU101" s="19" t="s">
        <v>86</v>
      </c>
    </row>
    <row r="102" s="12" customFormat="1" ht="22.8" customHeight="1">
      <c r="A102" s="12"/>
      <c r="B102" s="212"/>
      <c r="C102" s="213"/>
      <c r="D102" s="214" t="s">
        <v>75</v>
      </c>
      <c r="E102" s="226" t="s">
        <v>2804</v>
      </c>
      <c r="F102" s="226" t="s">
        <v>2805</v>
      </c>
      <c r="G102" s="213"/>
      <c r="H102" s="213"/>
      <c r="I102" s="216"/>
      <c r="J102" s="227">
        <f>BK102</f>
        <v>0</v>
      </c>
      <c r="K102" s="213"/>
      <c r="L102" s="218"/>
      <c r="M102" s="219"/>
      <c r="N102" s="220"/>
      <c r="O102" s="220"/>
      <c r="P102" s="221">
        <f>SUM(P103:P108)</f>
        <v>0</v>
      </c>
      <c r="Q102" s="220"/>
      <c r="R102" s="221">
        <f>SUM(R103:R108)</f>
        <v>0</v>
      </c>
      <c r="S102" s="220"/>
      <c r="T102" s="222">
        <f>SUM(T103:T108)</f>
        <v>0</v>
      </c>
      <c r="U102" s="12"/>
      <c r="V102" s="12"/>
      <c r="W102" s="12"/>
      <c r="X102" s="12"/>
      <c r="Y102" s="12"/>
      <c r="Z102" s="12"/>
      <c r="AA102" s="12"/>
      <c r="AB102" s="12"/>
      <c r="AC102" s="12"/>
      <c r="AD102" s="12"/>
      <c r="AE102" s="12"/>
      <c r="AR102" s="223" t="s">
        <v>193</v>
      </c>
      <c r="AT102" s="224" t="s">
        <v>75</v>
      </c>
      <c r="AU102" s="224" t="s">
        <v>84</v>
      </c>
      <c r="AY102" s="223" t="s">
        <v>162</v>
      </c>
      <c r="BK102" s="225">
        <f>SUM(BK103:BK108)</f>
        <v>0</v>
      </c>
    </row>
    <row r="103" s="2" customFormat="1" ht="16.5" customHeight="1">
      <c r="A103" s="40"/>
      <c r="B103" s="41"/>
      <c r="C103" s="228" t="s">
        <v>216</v>
      </c>
      <c r="D103" s="228" t="s">
        <v>164</v>
      </c>
      <c r="E103" s="229" t="s">
        <v>2806</v>
      </c>
      <c r="F103" s="230" t="s">
        <v>2807</v>
      </c>
      <c r="G103" s="231" t="s">
        <v>2774</v>
      </c>
      <c r="H103" s="232">
        <v>1</v>
      </c>
      <c r="I103" s="233"/>
      <c r="J103" s="234">
        <f>ROUND(I103*H103,2)</f>
        <v>0</v>
      </c>
      <c r="K103" s="230" t="s">
        <v>168</v>
      </c>
      <c r="L103" s="46"/>
      <c r="M103" s="235" t="s">
        <v>19</v>
      </c>
      <c r="N103" s="236" t="s">
        <v>47</v>
      </c>
      <c r="O103" s="86"/>
      <c r="P103" s="237">
        <f>O103*H103</f>
        <v>0</v>
      </c>
      <c r="Q103" s="237">
        <v>0</v>
      </c>
      <c r="R103" s="237">
        <f>Q103*H103</f>
        <v>0</v>
      </c>
      <c r="S103" s="237">
        <v>0</v>
      </c>
      <c r="T103" s="238">
        <f>S103*H103</f>
        <v>0</v>
      </c>
      <c r="U103" s="40"/>
      <c r="V103" s="40"/>
      <c r="W103" s="40"/>
      <c r="X103" s="40"/>
      <c r="Y103" s="40"/>
      <c r="Z103" s="40"/>
      <c r="AA103" s="40"/>
      <c r="AB103" s="40"/>
      <c r="AC103" s="40"/>
      <c r="AD103" s="40"/>
      <c r="AE103" s="40"/>
      <c r="AR103" s="239" t="s">
        <v>2775</v>
      </c>
      <c r="AT103" s="239" t="s">
        <v>164</v>
      </c>
      <c r="AU103" s="239" t="s">
        <v>86</v>
      </c>
      <c r="AY103" s="19" t="s">
        <v>162</v>
      </c>
      <c r="BE103" s="240">
        <f>IF(N103="základní",J103,0)</f>
        <v>0</v>
      </c>
      <c r="BF103" s="240">
        <f>IF(N103="snížená",J103,0)</f>
        <v>0</v>
      </c>
      <c r="BG103" s="240">
        <f>IF(N103="zákl. přenesená",J103,0)</f>
        <v>0</v>
      </c>
      <c r="BH103" s="240">
        <f>IF(N103="sníž. přenesená",J103,0)</f>
        <v>0</v>
      </c>
      <c r="BI103" s="240">
        <f>IF(N103="nulová",J103,0)</f>
        <v>0</v>
      </c>
      <c r="BJ103" s="19" t="s">
        <v>84</v>
      </c>
      <c r="BK103" s="240">
        <f>ROUND(I103*H103,2)</f>
        <v>0</v>
      </c>
      <c r="BL103" s="19" t="s">
        <v>2775</v>
      </c>
      <c r="BM103" s="239" t="s">
        <v>2808</v>
      </c>
    </row>
    <row r="104" s="2" customFormat="1">
      <c r="A104" s="40"/>
      <c r="B104" s="41"/>
      <c r="C104" s="42"/>
      <c r="D104" s="241" t="s">
        <v>356</v>
      </c>
      <c r="E104" s="42"/>
      <c r="F104" s="242" t="s">
        <v>2809</v>
      </c>
      <c r="G104" s="42"/>
      <c r="H104" s="42"/>
      <c r="I104" s="148"/>
      <c r="J104" s="42"/>
      <c r="K104" s="42"/>
      <c r="L104" s="46"/>
      <c r="M104" s="243"/>
      <c r="N104" s="244"/>
      <c r="O104" s="86"/>
      <c r="P104" s="86"/>
      <c r="Q104" s="86"/>
      <c r="R104" s="86"/>
      <c r="S104" s="86"/>
      <c r="T104" s="87"/>
      <c r="U104" s="40"/>
      <c r="V104" s="40"/>
      <c r="W104" s="40"/>
      <c r="X104" s="40"/>
      <c r="Y104" s="40"/>
      <c r="Z104" s="40"/>
      <c r="AA104" s="40"/>
      <c r="AB104" s="40"/>
      <c r="AC104" s="40"/>
      <c r="AD104" s="40"/>
      <c r="AE104" s="40"/>
      <c r="AT104" s="19" t="s">
        <v>356</v>
      </c>
      <c r="AU104" s="19" t="s">
        <v>86</v>
      </c>
    </row>
    <row r="105" s="2" customFormat="1" ht="16.5" customHeight="1">
      <c r="A105" s="40"/>
      <c r="B105" s="41"/>
      <c r="C105" s="228" t="s">
        <v>226</v>
      </c>
      <c r="D105" s="228" t="s">
        <v>164</v>
      </c>
      <c r="E105" s="229" t="s">
        <v>2810</v>
      </c>
      <c r="F105" s="230" t="s">
        <v>2811</v>
      </c>
      <c r="G105" s="231" t="s">
        <v>2774</v>
      </c>
      <c r="H105" s="232">
        <v>1</v>
      </c>
      <c r="I105" s="233"/>
      <c r="J105" s="234">
        <f>ROUND(I105*H105,2)</f>
        <v>0</v>
      </c>
      <c r="K105" s="230" t="s">
        <v>168</v>
      </c>
      <c r="L105" s="46"/>
      <c r="M105" s="235" t="s">
        <v>19</v>
      </c>
      <c r="N105" s="236" t="s">
        <v>47</v>
      </c>
      <c r="O105" s="86"/>
      <c r="P105" s="237">
        <f>O105*H105</f>
        <v>0</v>
      </c>
      <c r="Q105" s="237">
        <v>0</v>
      </c>
      <c r="R105" s="237">
        <f>Q105*H105</f>
        <v>0</v>
      </c>
      <c r="S105" s="237">
        <v>0</v>
      </c>
      <c r="T105" s="238">
        <f>S105*H105</f>
        <v>0</v>
      </c>
      <c r="U105" s="40"/>
      <c r="V105" s="40"/>
      <c r="W105" s="40"/>
      <c r="X105" s="40"/>
      <c r="Y105" s="40"/>
      <c r="Z105" s="40"/>
      <c r="AA105" s="40"/>
      <c r="AB105" s="40"/>
      <c r="AC105" s="40"/>
      <c r="AD105" s="40"/>
      <c r="AE105" s="40"/>
      <c r="AR105" s="239" t="s">
        <v>2775</v>
      </c>
      <c r="AT105" s="239" t="s">
        <v>164</v>
      </c>
      <c r="AU105" s="239" t="s">
        <v>86</v>
      </c>
      <c r="AY105" s="19" t="s">
        <v>162</v>
      </c>
      <c r="BE105" s="240">
        <f>IF(N105="základní",J105,0)</f>
        <v>0</v>
      </c>
      <c r="BF105" s="240">
        <f>IF(N105="snížená",J105,0)</f>
        <v>0</v>
      </c>
      <c r="BG105" s="240">
        <f>IF(N105="zákl. přenesená",J105,0)</f>
        <v>0</v>
      </c>
      <c r="BH105" s="240">
        <f>IF(N105="sníž. přenesená",J105,0)</f>
        <v>0</v>
      </c>
      <c r="BI105" s="240">
        <f>IF(N105="nulová",J105,0)</f>
        <v>0</v>
      </c>
      <c r="BJ105" s="19" t="s">
        <v>84</v>
      </c>
      <c r="BK105" s="240">
        <f>ROUND(I105*H105,2)</f>
        <v>0</v>
      </c>
      <c r="BL105" s="19" t="s">
        <v>2775</v>
      </c>
      <c r="BM105" s="239" t="s">
        <v>2812</v>
      </c>
    </row>
    <row r="106" s="2" customFormat="1">
      <c r="A106" s="40"/>
      <c r="B106" s="41"/>
      <c r="C106" s="42"/>
      <c r="D106" s="241" t="s">
        <v>356</v>
      </c>
      <c r="E106" s="42"/>
      <c r="F106" s="242" t="s">
        <v>2813</v>
      </c>
      <c r="G106" s="42"/>
      <c r="H106" s="42"/>
      <c r="I106" s="148"/>
      <c r="J106" s="42"/>
      <c r="K106" s="42"/>
      <c r="L106" s="46"/>
      <c r="M106" s="243"/>
      <c r="N106" s="244"/>
      <c r="O106" s="86"/>
      <c r="P106" s="86"/>
      <c r="Q106" s="86"/>
      <c r="R106" s="86"/>
      <c r="S106" s="86"/>
      <c r="T106" s="87"/>
      <c r="U106" s="40"/>
      <c r="V106" s="40"/>
      <c r="W106" s="40"/>
      <c r="X106" s="40"/>
      <c r="Y106" s="40"/>
      <c r="Z106" s="40"/>
      <c r="AA106" s="40"/>
      <c r="AB106" s="40"/>
      <c r="AC106" s="40"/>
      <c r="AD106" s="40"/>
      <c r="AE106" s="40"/>
      <c r="AT106" s="19" t="s">
        <v>356</v>
      </c>
      <c r="AU106" s="19" t="s">
        <v>86</v>
      </c>
    </row>
    <row r="107" s="2" customFormat="1" ht="16.5" customHeight="1">
      <c r="A107" s="40"/>
      <c r="B107" s="41"/>
      <c r="C107" s="228" t="s">
        <v>234</v>
      </c>
      <c r="D107" s="228" t="s">
        <v>164</v>
      </c>
      <c r="E107" s="229" t="s">
        <v>2814</v>
      </c>
      <c r="F107" s="230" t="s">
        <v>2815</v>
      </c>
      <c r="G107" s="231" t="s">
        <v>2774</v>
      </c>
      <c r="H107" s="232">
        <v>1</v>
      </c>
      <c r="I107" s="233"/>
      <c r="J107" s="234">
        <f>ROUND(I107*H107,2)</f>
        <v>0</v>
      </c>
      <c r="K107" s="230" t="s">
        <v>168</v>
      </c>
      <c r="L107" s="46"/>
      <c r="M107" s="235" t="s">
        <v>19</v>
      </c>
      <c r="N107" s="236" t="s">
        <v>47</v>
      </c>
      <c r="O107" s="86"/>
      <c r="P107" s="237">
        <f>O107*H107</f>
        <v>0</v>
      </c>
      <c r="Q107" s="237">
        <v>0</v>
      </c>
      <c r="R107" s="237">
        <f>Q107*H107</f>
        <v>0</v>
      </c>
      <c r="S107" s="237">
        <v>0</v>
      </c>
      <c r="T107" s="238">
        <f>S107*H107</f>
        <v>0</v>
      </c>
      <c r="U107" s="40"/>
      <c r="V107" s="40"/>
      <c r="W107" s="40"/>
      <c r="X107" s="40"/>
      <c r="Y107" s="40"/>
      <c r="Z107" s="40"/>
      <c r="AA107" s="40"/>
      <c r="AB107" s="40"/>
      <c r="AC107" s="40"/>
      <c r="AD107" s="40"/>
      <c r="AE107" s="40"/>
      <c r="AR107" s="239" t="s">
        <v>2775</v>
      </c>
      <c r="AT107" s="239" t="s">
        <v>164</v>
      </c>
      <c r="AU107" s="239" t="s">
        <v>86</v>
      </c>
      <c r="AY107" s="19" t="s">
        <v>162</v>
      </c>
      <c r="BE107" s="240">
        <f>IF(N107="základní",J107,0)</f>
        <v>0</v>
      </c>
      <c r="BF107" s="240">
        <f>IF(N107="snížená",J107,0)</f>
        <v>0</v>
      </c>
      <c r="BG107" s="240">
        <f>IF(N107="zákl. přenesená",J107,0)</f>
        <v>0</v>
      </c>
      <c r="BH107" s="240">
        <f>IF(N107="sníž. přenesená",J107,0)</f>
        <v>0</v>
      </c>
      <c r="BI107" s="240">
        <f>IF(N107="nulová",J107,0)</f>
        <v>0</v>
      </c>
      <c r="BJ107" s="19" t="s">
        <v>84</v>
      </c>
      <c r="BK107" s="240">
        <f>ROUND(I107*H107,2)</f>
        <v>0</v>
      </c>
      <c r="BL107" s="19" t="s">
        <v>2775</v>
      </c>
      <c r="BM107" s="239" t="s">
        <v>2816</v>
      </c>
    </row>
    <row r="108" s="2" customFormat="1">
      <c r="A108" s="40"/>
      <c r="B108" s="41"/>
      <c r="C108" s="42"/>
      <c r="D108" s="241" t="s">
        <v>356</v>
      </c>
      <c r="E108" s="42"/>
      <c r="F108" s="242" t="s">
        <v>2817</v>
      </c>
      <c r="G108" s="42"/>
      <c r="H108" s="42"/>
      <c r="I108" s="148"/>
      <c r="J108" s="42"/>
      <c r="K108" s="42"/>
      <c r="L108" s="46"/>
      <c r="M108" s="243"/>
      <c r="N108" s="244"/>
      <c r="O108" s="86"/>
      <c r="P108" s="86"/>
      <c r="Q108" s="86"/>
      <c r="R108" s="86"/>
      <c r="S108" s="86"/>
      <c r="T108" s="87"/>
      <c r="U108" s="40"/>
      <c r="V108" s="40"/>
      <c r="W108" s="40"/>
      <c r="X108" s="40"/>
      <c r="Y108" s="40"/>
      <c r="Z108" s="40"/>
      <c r="AA108" s="40"/>
      <c r="AB108" s="40"/>
      <c r="AC108" s="40"/>
      <c r="AD108" s="40"/>
      <c r="AE108" s="40"/>
      <c r="AT108" s="19" t="s">
        <v>356</v>
      </c>
      <c r="AU108" s="19" t="s">
        <v>86</v>
      </c>
    </row>
    <row r="109" s="12" customFormat="1" ht="22.8" customHeight="1">
      <c r="A109" s="12"/>
      <c r="B109" s="212"/>
      <c r="C109" s="213"/>
      <c r="D109" s="214" t="s">
        <v>75</v>
      </c>
      <c r="E109" s="226" t="s">
        <v>2818</v>
      </c>
      <c r="F109" s="226" t="s">
        <v>2819</v>
      </c>
      <c r="G109" s="213"/>
      <c r="H109" s="213"/>
      <c r="I109" s="216"/>
      <c r="J109" s="227">
        <f>BK109</f>
        <v>0</v>
      </c>
      <c r="K109" s="213"/>
      <c r="L109" s="218"/>
      <c r="M109" s="219"/>
      <c r="N109" s="220"/>
      <c r="O109" s="220"/>
      <c r="P109" s="221">
        <f>SUM(P110:P111)</f>
        <v>0</v>
      </c>
      <c r="Q109" s="220"/>
      <c r="R109" s="221">
        <f>SUM(R110:R111)</f>
        <v>0</v>
      </c>
      <c r="S109" s="220"/>
      <c r="T109" s="222">
        <f>SUM(T110:T111)</f>
        <v>0</v>
      </c>
      <c r="U109" s="12"/>
      <c r="V109" s="12"/>
      <c r="W109" s="12"/>
      <c r="X109" s="12"/>
      <c r="Y109" s="12"/>
      <c r="Z109" s="12"/>
      <c r="AA109" s="12"/>
      <c r="AB109" s="12"/>
      <c r="AC109" s="12"/>
      <c r="AD109" s="12"/>
      <c r="AE109" s="12"/>
      <c r="AR109" s="223" t="s">
        <v>193</v>
      </c>
      <c r="AT109" s="224" t="s">
        <v>75</v>
      </c>
      <c r="AU109" s="224" t="s">
        <v>84</v>
      </c>
      <c r="AY109" s="223" t="s">
        <v>162</v>
      </c>
      <c r="BK109" s="225">
        <f>SUM(BK110:BK111)</f>
        <v>0</v>
      </c>
    </row>
    <row r="110" s="2" customFormat="1" ht="16.5" customHeight="1">
      <c r="A110" s="40"/>
      <c r="B110" s="41"/>
      <c r="C110" s="228" t="s">
        <v>241</v>
      </c>
      <c r="D110" s="228" t="s">
        <v>164</v>
      </c>
      <c r="E110" s="229" t="s">
        <v>2820</v>
      </c>
      <c r="F110" s="230" t="s">
        <v>2821</v>
      </c>
      <c r="G110" s="231" t="s">
        <v>2774</v>
      </c>
      <c r="H110" s="232">
        <v>1</v>
      </c>
      <c r="I110" s="233"/>
      <c r="J110" s="234">
        <f>ROUND(I110*H110,2)</f>
        <v>0</v>
      </c>
      <c r="K110" s="230" t="s">
        <v>168</v>
      </c>
      <c r="L110" s="46"/>
      <c r="M110" s="235" t="s">
        <v>19</v>
      </c>
      <c r="N110" s="236" t="s">
        <v>47</v>
      </c>
      <c r="O110" s="86"/>
      <c r="P110" s="237">
        <f>O110*H110</f>
        <v>0</v>
      </c>
      <c r="Q110" s="237">
        <v>0</v>
      </c>
      <c r="R110" s="237">
        <f>Q110*H110</f>
        <v>0</v>
      </c>
      <c r="S110" s="237">
        <v>0</v>
      </c>
      <c r="T110" s="238">
        <f>S110*H110</f>
        <v>0</v>
      </c>
      <c r="U110" s="40"/>
      <c r="V110" s="40"/>
      <c r="W110" s="40"/>
      <c r="X110" s="40"/>
      <c r="Y110" s="40"/>
      <c r="Z110" s="40"/>
      <c r="AA110" s="40"/>
      <c r="AB110" s="40"/>
      <c r="AC110" s="40"/>
      <c r="AD110" s="40"/>
      <c r="AE110" s="40"/>
      <c r="AR110" s="239" t="s">
        <v>2775</v>
      </c>
      <c r="AT110" s="239" t="s">
        <v>164</v>
      </c>
      <c r="AU110" s="239" t="s">
        <v>86</v>
      </c>
      <c r="AY110" s="19" t="s">
        <v>162</v>
      </c>
      <c r="BE110" s="240">
        <f>IF(N110="základní",J110,0)</f>
        <v>0</v>
      </c>
      <c r="BF110" s="240">
        <f>IF(N110="snížená",J110,0)</f>
        <v>0</v>
      </c>
      <c r="BG110" s="240">
        <f>IF(N110="zákl. přenesená",J110,0)</f>
        <v>0</v>
      </c>
      <c r="BH110" s="240">
        <f>IF(N110="sníž. přenesená",J110,0)</f>
        <v>0</v>
      </c>
      <c r="BI110" s="240">
        <f>IF(N110="nulová",J110,0)</f>
        <v>0</v>
      </c>
      <c r="BJ110" s="19" t="s">
        <v>84</v>
      </c>
      <c r="BK110" s="240">
        <f>ROUND(I110*H110,2)</f>
        <v>0</v>
      </c>
      <c r="BL110" s="19" t="s">
        <v>2775</v>
      </c>
      <c r="BM110" s="239" t="s">
        <v>2822</v>
      </c>
    </row>
    <row r="111" s="2" customFormat="1">
      <c r="A111" s="40"/>
      <c r="B111" s="41"/>
      <c r="C111" s="42"/>
      <c r="D111" s="241" t="s">
        <v>356</v>
      </c>
      <c r="E111" s="42"/>
      <c r="F111" s="242" t="s">
        <v>2823</v>
      </c>
      <c r="G111" s="42"/>
      <c r="H111" s="42"/>
      <c r="I111" s="148"/>
      <c r="J111" s="42"/>
      <c r="K111" s="42"/>
      <c r="L111" s="46"/>
      <c r="M111" s="243"/>
      <c r="N111" s="244"/>
      <c r="O111" s="86"/>
      <c r="P111" s="86"/>
      <c r="Q111" s="86"/>
      <c r="R111" s="86"/>
      <c r="S111" s="86"/>
      <c r="T111" s="87"/>
      <c r="U111" s="40"/>
      <c r="V111" s="40"/>
      <c r="W111" s="40"/>
      <c r="X111" s="40"/>
      <c r="Y111" s="40"/>
      <c r="Z111" s="40"/>
      <c r="AA111" s="40"/>
      <c r="AB111" s="40"/>
      <c r="AC111" s="40"/>
      <c r="AD111" s="40"/>
      <c r="AE111" s="40"/>
      <c r="AT111" s="19" t="s">
        <v>356</v>
      </c>
      <c r="AU111" s="19" t="s">
        <v>86</v>
      </c>
    </row>
    <row r="112" s="12" customFormat="1" ht="22.8" customHeight="1">
      <c r="A112" s="12"/>
      <c r="B112" s="212"/>
      <c r="C112" s="213"/>
      <c r="D112" s="214" t="s">
        <v>75</v>
      </c>
      <c r="E112" s="226" t="s">
        <v>2824</v>
      </c>
      <c r="F112" s="226" t="s">
        <v>2825</v>
      </c>
      <c r="G112" s="213"/>
      <c r="H112" s="213"/>
      <c r="I112" s="216"/>
      <c r="J112" s="227">
        <f>BK112</f>
        <v>0</v>
      </c>
      <c r="K112" s="213"/>
      <c r="L112" s="218"/>
      <c r="M112" s="219"/>
      <c r="N112" s="220"/>
      <c r="O112" s="220"/>
      <c r="P112" s="221">
        <f>SUM(P113:P114)</f>
        <v>0</v>
      </c>
      <c r="Q112" s="220"/>
      <c r="R112" s="221">
        <f>SUM(R113:R114)</f>
        <v>0</v>
      </c>
      <c r="S112" s="220"/>
      <c r="T112" s="222">
        <f>SUM(T113:T114)</f>
        <v>0</v>
      </c>
      <c r="U112" s="12"/>
      <c r="V112" s="12"/>
      <c r="W112" s="12"/>
      <c r="X112" s="12"/>
      <c r="Y112" s="12"/>
      <c r="Z112" s="12"/>
      <c r="AA112" s="12"/>
      <c r="AB112" s="12"/>
      <c r="AC112" s="12"/>
      <c r="AD112" s="12"/>
      <c r="AE112" s="12"/>
      <c r="AR112" s="223" t="s">
        <v>193</v>
      </c>
      <c r="AT112" s="224" t="s">
        <v>75</v>
      </c>
      <c r="AU112" s="224" t="s">
        <v>84</v>
      </c>
      <c r="AY112" s="223" t="s">
        <v>162</v>
      </c>
      <c r="BK112" s="225">
        <f>SUM(BK113:BK114)</f>
        <v>0</v>
      </c>
    </row>
    <row r="113" s="2" customFormat="1" ht="16.5" customHeight="1">
      <c r="A113" s="40"/>
      <c r="B113" s="41"/>
      <c r="C113" s="228" t="s">
        <v>246</v>
      </c>
      <c r="D113" s="228" t="s">
        <v>164</v>
      </c>
      <c r="E113" s="229" t="s">
        <v>2826</v>
      </c>
      <c r="F113" s="230" t="s">
        <v>2827</v>
      </c>
      <c r="G113" s="231" t="s">
        <v>2774</v>
      </c>
      <c r="H113" s="232">
        <v>1</v>
      </c>
      <c r="I113" s="233"/>
      <c r="J113" s="234">
        <f>ROUND(I113*H113,2)</f>
        <v>0</v>
      </c>
      <c r="K113" s="230" t="s">
        <v>168</v>
      </c>
      <c r="L113" s="46"/>
      <c r="M113" s="235" t="s">
        <v>19</v>
      </c>
      <c r="N113" s="236" t="s">
        <v>47</v>
      </c>
      <c r="O113" s="86"/>
      <c r="P113" s="237">
        <f>O113*H113</f>
        <v>0</v>
      </c>
      <c r="Q113" s="237">
        <v>0</v>
      </c>
      <c r="R113" s="237">
        <f>Q113*H113</f>
        <v>0</v>
      </c>
      <c r="S113" s="237">
        <v>0</v>
      </c>
      <c r="T113" s="238">
        <f>S113*H113</f>
        <v>0</v>
      </c>
      <c r="U113" s="40"/>
      <c r="V113" s="40"/>
      <c r="W113" s="40"/>
      <c r="X113" s="40"/>
      <c r="Y113" s="40"/>
      <c r="Z113" s="40"/>
      <c r="AA113" s="40"/>
      <c r="AB113" s="40"/>
      <c r="AC113" s="40"/>
      <c r="AD113" s="40"/>
      <c r="AE113" s="40"/>
      <c r="AR113" s="239" t="s">
        <v>2775</v>
      </c>
      <c r="AT113" s="239" t="s">
        <v>164</v>
      </c>
      <c r="AU113" s="239" t="s">
        <v>86</v>
      </c>
      <c r="AY113" s="19" t="s">
        <v>162</v>
      </c>
      <c r="BE113" s="240">
        <f>IF(N113="základní",J113,0)</f>
        <v>0</v>
      </c>
      <c r="BF113" s="240">
        <f>IF(N113="snížená",J113,0)</f>
        <v>0</v>
      </c>
      <c r="BG113" s="240">
        <f>IF(N113="zákl. přenesená",J113,0)</f>
        <v>0</v>
      </c>
      <c r="BH113" s="240">
        <f>IF(N113="sníž. přenesená",J113,0)</f>
        <v>0</v>
      </c>
      <c r="BI113" s="240">
        <f>IF(N113="nulová",J113,0)</f>
        <v>0</v>
      </c>
      <c r="BJ113" s="19" t="s">
        <v>84</v>
      </c>
      <c r="BK113" s="240">
        <f>ROUND(I113*H113,2)</f>
        <v>0</v>
      </c>
      <c r="BL113" s="19" t="s">
        <v>2775</v>
      </c>
      <c r="BM113" s="239" t="s">
        <v>2828</v>
      </c>
    </row>
    <row r="114" s="2" customFormat="1">
      <c r="A114" s="40"/>
      <c r="B114" s="41"/>
      <c r="C114" s="42"/>
      <c r="D114" s="241" t="s">
        <v>356</v>
      </c>
      <c r="E114" s="42"/>
      <c r="F114" s="242" t="s">
        <v>2829</v>
      </c>
      <c r="G114" s="42"/>
      <c r="H114" s="42"/>
      <c r="I114" s="148"/>
      <c r="J114" s="42"/>
      <c r="K114" s="42"/>
      <c r="L114" s="46"/>
      <c r="M114" s="303"/>
      <c r="N114" s="304"/>
      <c r="O114" s="300"/>
      <c r="P114" s="300"/>
      <c r="Q114" s="300"/>
      <c r="R114" s="300"/>
      <c r="S114" s="300"/>
      <c r="T114" s="305"/>
      <c r="U114" s="40"/>
      <c r="V114" s="40"/>
      <c r="W114" s="40"/>
      <c r="X114" s="40"/>
      <c r="Y114" s="40"/>
      <c r="Z114" s="40"/>
      <c r="AA114" s="40"/>
      <c r="AB114" s="40"/>
      <c r="AC114" s="40"/>
      <c r="AD114" s="40"/>
      <c r="AE114" s="40"/>
      <c r="AT114" s="19" t="s">
        <v>356</v>
      </c>
      <c r="AU114" s="19" t="s">
        <v>86</v>
      </c>
    </row>
    <row r="115" s="2" customFormat="1" ht="6.96" customHeight="1">
      <c r="A115" s="40"/>
      <c r="B115" s="61"/>
      <c r="C115" s="62"/>
      <c r="D115" s="62"/>
      <c r="E115" s="62"/>
      <c r="F115" s="62"/>
      <c r="G115" s="62"/>
      <c r="H115" s="62"/>
      <c r="I115" s="177"/>
      <c r="J115" s="62"/>
      <c r="K115" s="62"/>
      <c r="L115" s="46"/>
      <c r="M115" s="40"/>
      <c r="O115" s="40"/>
      <c r="P115" s="40"/>
      <c r="Q115" s="40"/>
      <c r="R115" s="40"/>
      <c r="S115" s="40"/>
      <c r="T115" s="40"/>
      <c r="U115" s="40"/>
      <c r="V115" s="40"/>
      <c r="W115" s="40"/>
      <c r="X115" s="40"/>
      <c r="Y115" s="40"/>
      <c r="Z115" s="40"/>
      <c r="AA115" s="40"/>
      <c r="AB115" s="40"/>
      <c r="AC115" s="40"/>
      <c r="AD115" s="40"/>
      <c r="AE115" s="40"/>
    </row>
  </sheetData>
  <sheetProtection sheet="1" autoFilter="0" formatColumns="0" formatRows="0" objects="1" scenarios="1" spinCount="100000" saltValue="/XonzoM6IXwsbuSn9hrtqi28TIg5tcnIVefW76QIdE6+t6EtSfFIQRfMRSSxXgyuFTQfp6hgLpgq95pqYmWijQ==" hashValue="OJ+5NS0V9joaedSgOYI0DqPTBhFzr/jT5QoVHkPPQ3C+rsS3adsQnvx/BZJ9Ma+uE+jFsiySaaEUHYnspT8Q1A==" algorithmName="SHA-512" password="CC35"/>
  <autoFilter ref="C84:K114"/>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306" customWidth="1"/>
    <col min="2" max="2" width="1.667969" style="306" customWidth="1"/>
    <col min="3" max="4" width="5" style="306" customWidth="1"/>
    <col min="5" max="5" width="11.66016" style="306" customWidth="1"/>
    <col min="6" max="6" width="9.160156" style="306" customWidth="1"/>
    <col min="7" max="7" width="5" style="306" customWidth="1"/>
    <col min="8" max="8" width="77.83203" style="306" customWidth="1"/>
    <col min="9" max="10" width="20" style="306" customWidth="1"/>
    <col min="11" max="11" width="1.667969" style="306" customWidth="1"/>
  </cols>
  <sheetData>
    <row r="1" s="1" customFormat="1" ht="37.5" customHeight="1"/>
    <row r="2" s="1" customFormat="1" ht="7.5" customHeight="1">
      <c r="B2" s="307"/>
      <c r="C2" s="308"/>
      <c r="D2" s="308"/>
      <c r="E2" s="308"/>
      <c r="F2" s="308"/>
      <c r="G2" s="308"/>
      <c r="H2" s="308"/>
      <c r="I2" s="308"/>
      <c r="J2" s="308"/>
      <c r="K2" s="309"/>
    </row>
    <row r="3" s="17" customFormat="1" ht="45" customHeight="1">
      <c r="B3" s="310"/>
      <c r="C3" s="311" t="s">
        <v>2830</v>
      </c>
      <c r="D3" s="311"/>
      <c r="E3" s="311"/>
      <c r="F3" s="311"/>
      <c r="G3" s="311"/>
      <c r="H3" s="311"/>
      <c r="I3" s="311"/>
      <c r="J3" s="311"/>
      <c r="K3" s="312"/>
    </row>
    <row r="4" s="1" customFormat="1" ht="25.5" customHeight="1">
      <c r="B4" s="313"/>
      <c r="C4" s="314" t="s">
        <v>2831</v>
      </c>
      <c r="D4" s="314"/>
      <c r="E4" s="314"/>
      <c r="F4" s="314"/>
      <c r="G4" s="314"/>
      <c r="H4" s="314"/>
      <c r="I4" s="314"/>
      <c r="J4" s="314"/>
      <c r="K4" s="315"/>
    </row>
    <row r="5" s="1" customFormat="1" ht="5.25" customHeight="1">
      <c r="B5" s="313"/>
      <c r="C5" s="316"/>
      <c r="D5" s="316"/>
      <c r="E5" s="316"/>
      <c r="F5" s="316"/>
      <c r="G5" s="316"/>
      <c r="H5" s="316"/>
      <c r="I5" s="316"/>
      <c r="J5" s="316"/>
      <c r="K5" s="315"/>
    </row>
    <row r="6" s="1" customFormat="1" ht="15" customHeight="1">
      <c r="B6" s="313"/>
      <c r="C6" s="317" t="s">
        <v>2832</v>
      </c>
      <c r="D6" s="317"/>
      <c r="E6" s="317"/>
      <c r="F6" s="317"/>
      <c r="G6" s="317"/>
      <c r="H6" s="317"/>
      <c r="I6" s="317"/>
      <c r="J6" s="317"/>
      <c r="K6" s="315"/>
    </row>
    <row r="7" s="1" customFormat="1" ht="15" customHeight="1">
      <c r="B7" s="318"/>
      <c r="C7" s="317" t="s">
        <v>2833</v>
      </c>
      <c r="D7" s="317"/>
      <c r="E7" s="317"/>
      <c r="F7" s="317"/>
      <c r="G7" s="317"/>
      <c r="H7" s="317"/>
      <c r="I7" s="317"/>
      <c r="J7" s="317"/>
      <c r="K7" s="315"/>
    </row>
    <row r="8" s="1" customFormat="1" ht="12.75" customHeight="1">
      <c r="B8" s="318"/>
      <c r="C8" s="317"/>
      <c r="D8" s="317"/>
      <c r="E8" s="317"/>
      <c r="F8" s="317"/>
      <c r="G8" s="317"/>
      <c r="H8" s="317"/>
      <c r="I8" s="317"/>
      <c r="J8" s="317"/>
      <c r="K8" s="315"/>
    </row>
    <row r="9" s="1" customFormat="1" ht="15" customHeight="1">
      <c r="B9" s="318"/>
      <c r="C9" s="317" t="s">
        <v>2834</v>
      </c>
      <c r="D9" s="317"/>
      <c r="E9" s="317"/>
      <c r="F9" s="317"/>
      <c r="G9" s="317"/>
      <c r="H9" s="317"/>
      <c r="I9" s="317"/>
      <c r="J9" s="317"/>
      <c r="K9" s="315"/>
    </row>
    <row r="10" s="1" customFormat="1" ht="15" customHeight="1">
      <c r="B10" s="318"/>
      <c r="C10" s="317"/>
      <c r="D10" s="317" t="s">
        <v>2835</v>
      </c>
      <c r="E10" s="317"/>
      <c r="F10" s="317"/>
      <c r="G10" s="317"/>
      <c r="H10" s="317"/>
      <c r="I10" s="317"/>
      <c r="J10" s="317"/>
      <c r="K10" s="315"/>
    </row>
    <row r="11" s="1" customFormat="1" ht="15" customHeight="1">
      <c r="B11" s="318"/>
      <c r="C11" s="319"/>
      <c r="D11" s="317" t="s">
        <v>2836</v>
      </c>
      <c r="E11" s="317"/>
      <c r="F11" s="317"/>
      <c r="G11" s="317"/>
      <c r="H11" s="317"/>
      <c r="I11" s="317"/>
      <c r="J11" s="317"/>
      <c r="K11" s="315"/>
    </row>
    <row r="12" s="1" customFormat="1" ht="15" customHeight="1">
      <c r="B12" s="318"/>
      <c r="C12" s="319"/>
      <c r="D12" s="317"/>
      <c r="E12" s="317"/>
      <c r="F12" s="317"/>
      <c r="G12" s="317"/>
      <c r="H12" s="317"/>
      <c r="I12" s="317"/>
      <c r="J12" s="317"/>
      <c r="K12" s="315"/>
    </row>
    <row r="13" s="1" customFormat="1" ht="15" customHeight="1">
      <c r="B13" s="318"/>
      <c r="C13" s="319"/>
      <c r="D13" s="320" t="s">
        <v>2837</v>
      </c>
      <c r="E13" s="317"/>
      <c r="F13" s="317"/>
      <c r="G13" s="317"/>
      <c r="H13" s="317"/>
      <c r="I13" s="317"/>
      <c r="J13" s="317"/>
      <c r="K13" s="315"/>
    </row>
    <row r="14" s="1" customFormat="1" ht="12.75" customHeight="1">
      <c r="B14" s="318"/>
      <c r="C14" s="319"/>
      <c r="D14" s="319"/>
      <c r="E14" s="319"/>
      <c r="F14" s="319"/>
      <c r="G14" s="319"/>
      <c r="H14" s="319"/>
      <c r="I14" s="319"/>
      <c r="J14" s="319"/>
      <c r="K14" s="315"/>
    </row>
    <row r="15" s="1" customFormat="1" ht="15" customHeight="1">
      <c r="B15" s="318"/>
      <c r="C15" s="319"/>
      <c r="D15" s="317" t="s">
        <v>2838</v>
      </c>
      <c r="E15" s="317"/>
      <c r="F15" s="317"/>
      <c r="G15" s="317"/>
      <c r="H15" s="317"/>
      <c r="I15" s="317"/>
      <c r="J15" s="317"/>
      <c r="K15" s="315"/>
    </row>
    <row r="16" s="1" customFormat="1" ht="15" customHeight="1">
      <c r="B16" s="318"/>
      <c r="C16" s="319"/>
      <c r="D16" s="317" t="s">
        <v>2839</v>
      </c>
      <c r="E16" s="317"/>
      <c r="F16" s="317"/>
      <c r="G16" s="317"/>
      <c r="H16" s="317"/>
      <c r="I16" s="317"/>
      <c r="J16" s="317"/>
      <c r="K16" s="315"/>
    </row>
    <row r="17" s="1" customFormat="1" ht="15" customHeight="1">
      <c r="B17" s="318"/>
      <c r="C17" s="319"/>
      <c r="D17" s="317" t="s">
        <v>2840</v>
      </c>
      <c r="E17" s="317"/>
      <c r="F17" s="317"/>
      <c r="G17" s="317"/>
      <c r="H17" s="317"/>
      <c r="I17" s="317"/>
      <c r="J17" s="317"/>
      <c r="K17" s="315"/>
    </row>
    <row r="18" s="1" customFormat="1" ht="15" customHeight="1">
      <c r="B18" s="318"/>
      <c r="C18" s="319"/>
      <c r="D18" s="319"/>
      <c r="E18" s="321" t="s">
        <v>2841</v>
      </c>
      <c r="F18" s="317" t="s">
        <v>2842</v>
      </c>
      <c r="G18" s="317"/>
      <c r="H18" s="317"/>
      <c r="I18" s="317"/>
      <c r="J18" s="317"/>
      <c r="K18" s="315"/>
    </row>
    <row r="19" s="1" customFormat="1" ht="15" customHeight="1">
      <c r="B19" s="318"/>
      <c r="C19" s="319"/>
      <c r="D19" s="319"/>
      <c r="E19" s="321" t="s">
        <v>83</v>
      </c>
      <c r="F19" s="317" t="s">
        <v>2843</v>
      </c>
      <c r="G19" s="317"/>
      <c r="H19" s="317"/>
      <c r="I19" s="317"/>
      <c r="J19" s="317"/>
      <c r="K19" s="315"/>
    </row>
    <row r="20" s="1" customFormat="1" ht="15" customHeight="1">
      <c r="B20" s="318"/>
      <c r="C20" s="319"/>
      <c r="D20" s="319"/>
      <c r="E20" s="321" t="s">
        <v>112</v>
      </c>
      <c r="F20" s="317" t="s">
        <v>2844</v>
      </c>
      <c r="G20" s="317"/>
      <c r="H20" s="317"/>
      <c r="I20" s="317"/>
      <c r="J20" s="317"/>
      <c r="K20" s="315"/>
    </row>
    <row r="21" s="1" customFormat="1" ht="15" customHeight="1">
      <c r="B21" s="318"/>
      <c r="C21" s="319"/>
      <c r="D21" s="319"/>
      <c r="E21" s="321" t="s">
        <v>125</v>
      </c>
      <c r="F21" s="317" t="s">
        <v>2845</v>
      </c>
      <c r="G21" s="317"/>
      <c r="H21" s="317"/>
      <c r="I21" s="317"/>
      <c r="J21" s="317"/>
      <c r="K21" s="315"/>
    </row>
    <row r="22" s="1" customFormat="1" ht="15" customHeight="1">
      <c r="B22" s="318"/>
      <c r="C22" s="319"/>
      <c r="D22" s="319"/>
      <c r="E22" s="321" t="s">
        <v>2846</v>
      </c>
      <c r="F22" s="317" t="s">
        <v>2847</v>
      </c>
      <c r="G22" s="317"/>
      <c r="H22" s="317"/>
      <c r="I22" s="317"/>
      <c r="J22" s="317"/>
      <c r="K22" s="315"/>
    </row>
    <row r="23" s="1" customFormat="1" ht="15" customHeight="1">
      <c r="B23" s="318"/>
      <c r="C23" s="319"/>
      <c r="D23" s="319"/>
      <c r="E23" s="321" t="s">
        <v>95</v>
      </c>
      <c r="F23" s="317" t="s">
        <v>2848</v>
      </c>
      <c r="G23" s="317"/>
      <c r="H23" s="317"/>
      <c r="I23" s="317"/>
      <c r="J23" s="317"/>
      <c r="K23" s="315"/>
    </row>
    <row r="24" s="1" customFormat="1" ht="12.75" customHeight="1">
      <c r="B24" s="318"/>
      <c r="C24" s="319"/>
      <c r="D24" s="319"/>
      <c r="E24" s="319"/>
      <c r="F24" s="319"/>
      <c r="G24" s="319"/>
      <c r="H24" s="319"/>
      <c r="I24" s="319"/>
      <c r="J24" s="319"/>
      <c r="K24" s="315"/>
    </row>
    <row r="25" s="1" customFormat="1" ht="15" customHeight="1">
      <c r="B25" s="318"/>
      <c r="C25" s="317" t="s">
        <v>2849</v>
      </c>
      <c r="D25" s="317"/>
      <c r="E25" s="317"/>
      <c r="F25" s="317"/>
      <c r="G25" s="317"/>
      <c r="H25" s="317"/>
      <c r="I25" s="317"/>
      <c r="J25" s="317"/>
      <c r="K25" s="315"/>
    </row>
    <row r="26" s="1" customFormat="1" ht="15" customHeight="1">
      <c r="B26" s="318"/>
      <c r="C26" s="317" t="s">
        <v>2850</v>
      </c>
      <c r="D26" s="317"/>
      <c r="E26" s="317"/>
      <c r="F26" s="317"/>
      <c r="G26" s="317"/>
      <c r="H26" s="317"/>
      <c r="I26" s="317"/>
      <c r="J26" s="317"/>
      <c r="K26" s="315"/>
    </row>
    <row r="27" s="1" customFormat="1" ht="15" customHeight="1">
      <c r="B27" s="318"/>
      <c r="C27" s="317"/>
      <c r="D27" s="317" t="s">
        <v>2851</v>
      </c>
      <c r="E27" s="317"/>
      <c r="F27" s="317"/>
      <c r="G27" s="317"/>
      <c r="H27" s="317"/>
      <c r="I27" s="317"/>
      <c r="J27" s="317"/>
      <c r="K27" s="315"/>
    </row>
    <row r="28" s="1" customFormat="1" ht="15" customHeight="1">
      <c r="B28" s="318"/>
      <c r="C28" s="319"/>
      <c r="D28" s="317" t="s">
        <v>2852</v>
      </c>
      <c r="E28" s="317"/>
      <c r="F28" s="317"/>
      <c r="G28" s="317"/>
      <c r="H28" s="317"/>
      <c r="I28" s="317"/>
      <c r="J28" s="317"/>
      <c r="K28" s="315"/>
    </row>
    <row r="29" s="1" customFormat="1" ht="12.75" customHeight="1">
      <c r="B29" s="318"/>
      <c r="C29" s="319"/>
      <c r="D29" s="319"/>
      <c r="E29" s="319"/>
      <c r="F29" s="319"/>
      <c r="G29" s="319"/>
      <c r="H29" s="319"/>
      <c r="I29" s="319"/>
      <c r="J29" s="319"/>
      <c r="K29" s="315"/>
    </row>
    <row r="30" s="1" customFormat="1" ht="15" customHeight="1">
      <c r="B30" s="318"/>
      <c r="C30" s="319"/>
      <c r="D30" s="317" t="s">
        <v>2853</v>
      </c>
      <c r="E30" s="317"/>
      <c r="F30" s="317"/>
      <c r="G30" s="317"/>
      <c r="H30" s="317"/>
      <c r="I30" s="317"/>
      <c r="J30" s="317"/>
      <c r="K30" s="315"/>
    </row>
    <row r="31" s="1" customFormat="1" ht="15" customHeight="1">
      <c r="B31" s="318"/>
      <c r="C31" s="319"/>
      <c r="D31" s="317" t="s">
        <v>2854</v>
      </c>
      <c r="E31" s="317"/>
      <c r="F31" s="317"/>
      <c r="G31" s="317"/>
      <c r="H31" s="317"/>
      <c r="I31" s="317"/>
      <c r="J31" s="317"/>
      <c r="K31" s="315"/>
    </row>
    <row r="32" s="1" customFormat="1" ht="12.75" customHeight="1">
      <c r="B32" s="318"/>
      <c r="C32" s="319"/>
      <c r="D32" s="319"/>
      <c r="E32" s="319"/>
      <c r="F32" s="319"/>
      <c r="G32" s="319"/>
      <c r="H32" s="319"/>
      <c r="I32" s="319"/>
      <c r="J32" s="319"/>
      <c r="K32" s="315"/>
    </row>
    <row r="33" s="1" customFormat="1" ht="15" customHeight="1">
      <c r="B33" s="318"/>
      <c r="C33" s="319"/>
      <c r="D33" s="317" t="s">
        <v>2855</v>
      </c>
      <c r="E33" s="317"/>
      <c r="F33" s="317"/>
      <c r="G33" s="317"/>
      <c r="H33" s="317"/>
      <c r="I33" s="317"/>
      <c r="J33" s="317"/>
      <c r="K33" s="315"/>
    </row>
    <row r="34" s="1" customFormat="1" ht="15" customHeight="1">
      <c r="B34" s="318"/>
      <c r="C34" s="319"/>
      <c r="D34" s="317" t="s">
        <v>2856</v>
      </c>
      <c r="E34" s="317"/>
      <c r="F34" s="317"/>
      <c r="G34" s="317"/>
      <c r="H34" s="317"/>
      <c r="I34" s="317"/>
      <c r="J34" s="317"/>
      <c r="K34" s="315"/>
    </row>
    <row r="35" s="1" customFormat="1" ht="15" customHeight="1">
      <c r="B35" s="318"/>
      <c r="C35" s="319"/>
      <c r="D35" s="317" t="s">
        <v>2857</v>
      </c>
      <c r="E35" s="317"/>
      <c r="F35" s="317"/>
      <c r="G35" s="317"/>
      <c r="H35" s="317"/>
      <c r="I35" s="317"/>
      <c r="J35" s="317"/>
      <c r="K35" s="315"/>
    </row>
    <row r="36" s="1" customFormat="1" ht="15" customHeight="1">
      <c r="B36" s="318"/>
      <c r="C36" s="319"/>
      <c r="D36" s="317"/>
      <c r="E36" s="320" t="s">
        <v>149</v>
      </c>
      <c r="F36" s="317"/>
      <c r="G36" s="317" t="s">
        <v>2858</v>
      </c>
      <c r="H36" s="317"/>
      <c r="I36" s="317"/>
      <c r="J36" s="317"/>
      <c r="K36" s="315"/>
    </row>
    <row r="37" s="1" customFormat="1" ht="30.75" customHeight="1">
      <c r="B37" s="318"/>
      <c r="C37" s="319"/>
      <c r="D37" s="317"/>
      <c r="E37" s="320" t="s">
        <v>2859</v>
      </c>
      <c r="F37" s="317"/>
      <c r="G37" s="317" t="s">
        <v>2860</v>
      </c>
      <c r="H37" s="317"/>
      <c r="I37" s="317"/>
      <c r="J37" s="317"/>
      <c r="K37" s="315"/>
    </row>
    <row r="38" s="1" customFormat="1" ht="15" customHeight="1">
      <c r="B38" s="318"/>
      <c r="C38" s="319"/>
      <c r="D38" s="317"/>
      <c r="E38" s="320" t="s">
        <v>57</v>
      </c>
      <c r="F38" s="317"/>
      <c r="G38" s="317" t="s">
        <v>2861</v>
      </c>
      <c r="H38" s="317"/>
      <c r="I38" s="317"/>
      <c r="J38" s="317"/>
      <c r="K38" s="315"/>
    </row>
    <row r="39" s="1" customFormat="1" ht="15" customHeight="1">
      <c r="B39" s="318"/>
      <c r="C39" s="319"/>
      <c r="D39" s="317"/>
      <c r="E39" s="320" t="s">
        <v>58</v>
      </c>
      <c r="F39" s="317"/>
      <c r="G39" s="317" t="s">
        <v>2862</v>
      </c>
      <c r="H39" s="317"/>
      <c r="I39" s="317"/>
      <c r="J39" s="317"/>
      <c r="K39" s="315"/>
    </row>
    <row r="40" s="1" customFormat="1" ht="15" customHeight="1">
      <c r="B40" s="318"/>
      <c r="C40" s="319"/>
      <c r="D40" s="317"/>
      <c r="E40" s="320" t="s">
        <v>150</v>
      </c>
      <c r="F40" s="317"/>
      <c r="G40" s="317" t="s">
        <v>2863</v>
      </c>
      <c r="H40" s="317"/>
      <c r="I40" s="317"/>
      <c r="J40" s="317"/>
      <c r="K40" s="315"/>
    </row>
    <row r="41" s="1" customFormat="1" ht="15" customHeight="1">
      <c r="B41" s="318"/>
      <c r="C41" s="319"/>
      <c r="D41" s="317"/>
      <c r="E41" s="320" t="s">
        <v>151</v>
      </c>
      <c r="F41" s="317"/>
      <c r="G41" s="317" t="s">
        <v>2864</v>
      </c>
      <c r="H41" s="317"/>
      <c r="I41" s="317"/>
      <c r="J41" s="317"/>
      <c r="K41" s="315"/>
    </row>
    <row r="42" s="1" customFormat="1" ht="15" customHeight="1">
      <c r="B42" s="318"/>
      <c r="C42" s="319"/>
      <c r="D42" s="317"/>
      <c r="E42" s="320" t="s">
        <v>2865</v>
      </c>
      <c r="F42" s="317"/>
      <c r="G42" s="317" t="s">
        <v>2866</v>
      </c>
      <c r="H42" s="317"/>
      <c r="I42" s="317"/>
      <c r="J42" s="317"/>
      <c r="K42" s="315"/>
    </row>
    <row r="43" s="1" customFormat="1" ht="15" customHeight="1">
      <c r="B43" s="318"/>
      <c r="C43" s="319"/>
      <c r="D43" s="317"/>
      <c r="E43" s="320"/>
      <c r="F43" s="317"/>
      <c r="G43" s="317" t="s">
        <v>2867</v>
      </c>
      <c r="H43" s="317"/>
      <c r="I43" s="317"/>
      <c r="J43" s="317"/>
      <c r="K43" s="315"/>
    </row>
    <row r="44" s="1" customFormat="1" ht="15" customHeight="1">
      <c r="B44" s="318"/>
      <c r="C44" s="319"/>
      <c r="D44" s="317"/>
      <c r="E44" s="320" t="s">
        <v>2868</v>
      </c>
      <c r="F44" s="317"/>
      <c r="G44" s="317" t="s">
        <v>2869</v>
      </c>
      <c r="H44" s="317"/>
      <c r="I44" s="317"/>
      <c r="J44" s="317"/>
      <c r="K44" s="315"/>
    </row>
    <row r="45" s="1" customFormat="1" ht="15" customHeight="1">
      <c r="B45" s="318"/>
      <c r="C45" s="319"/>
      <c r="D45" s="317"/>
      <c r="E45" s="320" t="s">
        <v>153</v>
      </c>
      <c r="F45" s="317"/>
      <c r="G45" s="317" t="s">
        <v>2870</v>
      </c>
      <c r="H45" s="317"/>
      <c r="I45" s="317"/>
      <c r="J45" s="317"/>
      <c r="K45" s="315"/>
    </row>
    <row r="46" s="1" customFormat="1" ht="12.75" customHeight="1">
      <c r="B46" s="318"/>
      <c r="C46" s="319"/>
      <c r="D46" s="317"/>
      <c r="E46" s="317"/>
      <c r="F46" s="317"/>
      <c r="G46" s="317"/>
      <c r="H46" s="317"/>
      <c r="I46" s="317"/>
      <c r="J46" s="317"/>
      <c r="K46" s="315"/>
    </row>
    <row r="47" s="1" customFormat="1" ht="15" customHeight="1">
      <c r="B47" s="318"/>
      <c r="C47" s="319"/>
      <c r="D47" s="317" t="s">
        <v>2871</v>
      </c>
      <c r="E47" s="317"/>
      <c r="F47" s="317"/>
      <c r="G47" s="317"/>
      <c r="H47" s="317"/>
      <c r="I47" s="317"/>
      <c r="J47" s="317"/>
      <c r="K47" s="315"/>
    </row>
    <row r="48" s="1" customFormat="1" ht="15" customHeight="1">
      <c r="B48" s="318"/>
      <c r="C48" s="319"/>
      <c r="D48" s="319"/>
      <c r="E48" s="317" t="s">
        <v>2872</v>
      </c>
      <c r="F48" s="317"/>
      <c r="G48" s="317"/>
      <c r="H48" s="317"/>
      <c r="I48" s="317"/>
      <c r="J48" s="317"/>
      <c r="K48" s="315"/>
    </row>
    <row r="49" s="1" customFormat="1" ht="15" customHeight="1">
      <c r="B49" s="318"/>
      <c r="C49" s="319"/>
      <c r="D49" s="319"/>
      <c r="E49" s="317" t="s">
        <v>2873</v>
      </c>
      <c r="F49" s="317"/>
      <c r="G49" s="317"/>
      <c r="H49" s="317"/>
      <c r="I49" s="317"/>
      <c r="J49" s="317"/>
      <c r="K49" s="315"/>
    </row>
    <row r="50" s="1" customFormat="1" ht="15" customHeight="1">
      <c r="B50" s="318"/>
      <c r="C50" s="319"/>
      <c r="D50" s="319"/>
      <c r="E50" s="317" t="s">
        <v>2874</v>
      </c>
      <c r="F50" s="317"/>
      <c r="G50" s="317"/>
      <c r="H50" s="317"/>
      <c r="I50" s="317"/>
      <c r="J50" s="317"/>
      <c r="K50" s="315"/>
    </row>
    <row r="51" s="1" customFormat="1" ht="15" customHeight="1">
      <c r="B51" s="318"/>
      <c r="C51" s="319"/>
      <c r="D51" s="317" t="s">
        <v>2875</v>
      </c>
      <c r="E51" s="317"/>
      <c r="F51" s="317"/>
      <c r="G51" s="317"/>
      <c r="H51" s="317"/>
      <c r="I51" s="317"/>
      <c r="J51" s="317"/>
      <c r="K51" s="315"/>
    </row>
    <row r="52" s="1" customFormat="1" ht="25.5" customHeight="1">
      <c r="B52" s="313"/>
      <c r="C52" s="314" t="s">
        <v>2876</v>
      </c>
      <c r="D52" s="314"/>
      <c r="E52" s="314"/>
      <c r="F52" s="314"/>
      <c r="G52" s="314"/>
      <c r="H52" s="314"/>
      <c r="I52" s="314"/>
      <c r="J52" s="314"/>
      <c r="K52" s="315"/>
    </row>
    <row r="53" s="1" customFormat="1" ht="5.25" customHeight="1">
      <c r="B53" s="313"/>
      <c r="C53" s="316"/>
      <c r="D53" s="316"/>
      <c r="E53" s="316"/>
      <c r="F53" s="316"/>
      <c r="G53" s="316"/>
      <c r="H53" s="316"/>
      <c r="I53" s="316"/>
      <c r="J53" s="316"/>
      <c r="K53" s="315"/>
    </row>
    <row r="54" s="1" customFormat="1" ht="15" customHeight="1">
      <c r="B54" s="313"/>
      <c r="C54" s="317" t="s">
        <v>2877</v>
      </c>
      <c r="D54" s="317"/>
      <c r="E54" s="317"/>
      <c r="F54" s="317"/>
      <c r="G54" s="317"/>
      <c r="H54" s="317"/>
      <c r="I54" s="317"/>
      <c r="J54" s="317"/>
      <c r="K54" s="315"/>
    </row>
    <row r="55" s="1" customFormat="1" ht="15" customHeight="1">
      <c r="B55" s="313"/>
      <c r="C55" s="317" t="s">
        <v>2878</v>
      </c>
      <c r="D55" s="317"/>
      <c r="E55" s="317"/>
      <c r="F55" s="317"/>
      <c r="G55" s="317"/>
      <c r="H55" s="317"/>
      <c r="I55" s="317"/>
      <c r="J55" s="317"/>
      <c r="K55" s="315"/>
    </row>
    <row r="56" s="1" customFormat="1" ht="12.75" customHeight="1">
      <c r="B56" s="313"/>
      <c r="C56" s="317"/>
      <c r="D56" s="317"/>
      <c r="E56" s="317"/>
      <c r="F56" s="317"/>
      <c r="G56" s="317"/>
      <c r="H56" s="317"/>
      <c r="I56" s="317"/>
      <c r="J56" s="317"/>
      <c r="K56" s="315"/>
    </row>
    <row r="57" s="1" customFormat="1" ht="15" customHeight="1">
      <c r="B57" s="313"/>
      <c r="C57" s="317" t="s">
        <v>2879</v>
      </c>
      <c r="D57" s="317"/>
      <c r="E57" s="317"/>
      <c r="F57" s="317"/>
      <c r="G57" s="317"/>
      <c r="H57" s="317"/>
      <c r="I57" s="317"/>
      <c r="J57" s="317"/>
      <c r="K57" s="315"/>
    </row>
    <row r="58" s="1" customFormat="1" ht="15" customHeight="1">
      <c r="B58" s="313"/>
      <c r="C58" s="319"/>
      <c r="D58" s="317" t="s">
        <v>2880</v>
      </c>
      <c r="E58" s="317"/>
      <c r="F58" s="317"/>
      <c r="G58" s="317"/>
      <c r="H58" s="317"/>
      <c r="I58" s="317"/>
      <c r="J58" s="317"/>
      <c r="K58" s="315"/>
    </row>
    <row r="59" s="1" customFormat="1" ht="15" customHeight="1">
      <c r="B59" s="313"/>
      <c r="C59" s="319"/>
      <c r="D59" s="317" t="s">
        <v>2881</v>
      </c>
      <c r="E59" s="317"/>
      <c r="F59" s="317"/>
      <c r="G59" s="317"/>
      <c r="H59" s="317"/>
      <c r="I59" s="317"/>
      <c r="J59" s="317"/>
      <c r="K59" s="315"/>
    </row>
    <row r="60" s="1" customFormat="1" ht="15" customHeight="1">
      <c r="B60" s="313"/>
      <c r="C60" s="319"/>
      <c r="D60" s="317" t="s">
        <v>2882</v>
      </c>
      <c r="E60" s="317"/>
      <c r="F60" s="317"/>
      <c r="G60" s="317"/>
      <c r="H60" s="317"/>
      <c r="I60" s="317"/>
      <c r="J60" s="317"/>
      <c r="K60" s="315"/>
    </row>
    <row r="61" s="1" customFormat="1" ht="15" customHeight="1">
      <c r="B61" s="313"/>
      <c r="C61" s="319"/>
      <c r="D61" s="317" t="s">
        <v>2883</v>
      </c>
      <c r="E61" s="317"/>
      <c r="F61" s="317"/>
      <c r="G61" s="317"/>
      <c r="H61" s="317"/>
      <c r="I61" s="317"/>
      <c r="J61" s="317"/>
      <c r="K61" s="315"/>
    </row>
    <row r="62" s="1" customFormat="1" ht="15" customHeight="1">
      <c r="B62" s="313"/>
      <c r="C62" s="319"/>
      <c r="D62" s="322" t="s">
        <v>2884</v>
      </c>
      <c r="E62" s="322"/>
      <c r="F62" s="322"/>
      <c r="G62" s="322"/>
      <c r="H62" s="322"/>
      <c r="I62" s="322"/>
      <c r="J62" s="322"/>
      <c r="K62" s="315"/>
    </row>
    <row r="63" s="1" customFormat="1" ht="15" customHeight="1">
      <c r="B63" s="313"/>
      <c r="C63" s="319"/>
      <c r="D63" s="317" t="s">
        <v>2885</v>
      </c>
      <c r="E63" s="317"/>
      <c r="F63" s="317"/>
      <c r="G63" s="317"/>
      <c r="H63" s="317"/>
      <c r="I63" s="317"/>
      <c r="J63" s="317"/>
      <c r="K63" s="315"/>
    </row>
    <row r="64" s="1" customFormat="1" ht="12.75" customHeight="1">
      <c r="B64" s="313"/>
      <c r="C64" s="319"/>
      <c r="D64" s="319"/>
      <c r="E64" s="323"/>
      <c r="F64" s="319"/>
      <c r="G64" s="319"/>
      <c r="H64" s="319"/>
      <c r="I64" s="319"/>
      <c r="J64" s="319"/>
      <c r="K64" s="315"/>
    </row>
    <row r="65" s="1" customFormat="1" ht="15" customHeight="1">
      <c r="B65" s="313"/>
      <c r="C65" s="319"/>
      <c r="D65" s="317" t="s">
        <v>2886</v>
      </c>
      <c r="E65" s="317"/>
      <c r="F65" s="317"/>
      <c r="G65" s="317"/>
      <c r="H65" s="317"/>
      <c r="I65" s="317"/>
      <c r="J65" s="317"/>
      <c r="K65" s="315"/>
    </row>
    <row r="66" s="1" customFormat="1" ht="15" customHeight="1">
      <c r="B66" s="313"/>
      <c r="C66" s="319"/>
      <c r="D66" s="322" t="s">
        <v>2887</v>
      </c>
      <c r="E66" s="322"/>
      <c r="F66" s="322"/>
      <c r="G66" s="322"/>
      <c r="H66" s="322"/>
      <c r="I66" s="322"/>
      <c r="J66" s="322"/>
      <c r="K66" s="315"/>
    </row>
    <row r="67" s="1" customFormat="1" ht="15" customHeight="1">
      <c r="B67" s="313"/>
      <c r="C67" s="319"/>
      <c r="D67" s="317" t="s">
        <v>2888</v>
      </c>
      <c r="E67" s="317"/>
      <c r="F67" s="317"/>
      <c r="G67" s="317"/>
      <c r="H67" s="317"/>
      <c r="I67" s="317"/>
      <c r="J67" s="317"/>
      <c r="K67" s="315"/>
    </row>
    <row r="68" s="1" customFormat="1" ht="15" customHeight="1">
      <c r="B68" s="313"/>
      <c r="C68" s="319"/>
      <c r="D68" s="317" t="s">
        <v>2889</v>
      </c>
      <c r="E68" s="317"/>
      <c r="F68" s="317"/>
      <c r="G68" s="317"/>
      <c r="H68" s="317"/>
      <c r="I68" s="317"/>
      <c r="J68" s="317"/>
      <c r="K68" s="315"/>
    </row>
    <row r="69" s="1" customFormat="1" ht="15" customHeight="1">
      <c r="B69" s="313"/>
      <c r="C69" s="319"/>
      <c r="D69" s="317" t="s">
        <v>2890</v>
      </c>
      <c r="E69" s="317"/>
      <c r="F69" s="317"/>
      <c r="G69" s="317"/>
      <c r="H69" s="317"/>
      <c r="I69" s="317"/>
      <c r="J69" s="317"/>
      <c r="K69" s="315"/>
    </row>
    <row r="70" s="1" customFormat="1" ht="15" customHeight="1">
      <c r="B70" s="313"/>
      <c r="C70" s="319"/>
      <c r="D70" s="317" t="s">
        <v>2891</v>
      </c>
      <c r="E70" s="317"/>
      <c r="F70" s="317"/>
      <c r="G70" s="317"/>
      <c r="H70" s="317"/>
      <c r="I70" s="317"/>
      <c r="J70" s="317"/>
      <c r="K70" s="315"/>
    </row>
    <row r="71" s="1" customFormat="1" ht="12.75" customHeight="1">
      <c r="B71" s="324"/>
      <c r="C71" s="325"/>
      <c r="D71" s="325"/>
      <c r="E71" s="325"/>
      <c r="F71" s="325"/>
      <c r="G71" s="325"/>
      <c r="H71" s="325"/>
      <c r="I71" s="325"/>
      <c r="J71" s="325"/>
      <c r="K71" s="326"/>
    </row>
    <row r="72" s="1" customFormat="1" ht="18.75" customHeight="1">
      <c r="B72" s="327"/>
      <c r="C72" s="327"/>
      <c r="D72" s="327"/>
      <c r="E72" s="327"/>
      <c r="F72" s="327"/>
      <c r="G72" s="327"/>
      <c r="H72" s="327"/>
      <c r="I72" s="327"/>
      <c r="J72" s="327"/>
      <c r="K72" s="328"/>
    </row>
    <row r="73" s="1" customFormat="1" ht="18.75" customHeight="1">
      <c r="B73" s="328"/>
      <c r="C73" s="328"/>
      <c r="D73" s="328"/>
      <c r="E73" s="328"/>
      <c r="F73" s="328"/>
      <c r="G73" s="328"/>
      <c r="H73" s="328"/>
      <c r="I73" s="328"/>
      <c r="J73" s="328"/>
      <c r="K73" s="328"/>
    </row>
    <row r="74" s="1" customFormat="1" ht="7.5" customHeight="1">
      <c r="B74" s="329"/>
      <c r="C74" s="330"/>
      <c r="D74" s="330"/>
      <c r="E74" s="330"/>
      <c r="F74" s="330"/>
      <c r="G74" s="330"/>
      <c r="H74" s="330"/>
      <c r="I74" s="330"/>
      <c r="J74" s="330"/>
      <c r="K74" s="331"/>
    </row>
    <row r="75" s="1" customFormat="1" ht="45" customHeight="1">
      <c r="B75" s="332"/>
      <c r="C75" s="333" t="s">
        <v>2892</v>
      </c>
      <c r="D75" s="333"/>
      <c r="E75" s="333"/>
      <c r="F75" s="333"/>
      <c r="G75" s="333"/>
      <c r="H75" s="333"/>
      <c r="I75" s="333"/>
      <c r="J75" s="333"/>
      <c r="K75" s="334"/>
    </row>
    <row r="76" s="1" customFormat="1" ht="17.25" customHeight="1">
      <c r="B76" s="332"/>
      <c r="C76" s="335" t="s">
        <v>2893</v>
      </c>
      <c r="D76" s="335"/>
      <c r="E76" s="335"/>
      <c r="F76" s="335" t="s">
        <v>2894</v>
      </c>
      <c r="G76" s="336"/>
      <c r="H76" s="335" t="s">
        <v>58</v>
      </c>
      <c r="I76" s="335" t="s">
        <v>61</v>
      </c>
      <c r="J76" s="335" t="s">
        <v>2895</v>
      </c>
      <c r="K76" s="334"/>
    </row>
    <row r="77" s="1" customFormat="1" ht="17.25" customHeight="1">
      <c r="B77" s="332"/>
      <c r="C77" s="337" t="s">
        <v>2896</v>
      </c>
      <c r="D77" s="337"/>
      <c r="E77" s="337"/>
      <c r="F77" s="338" t="s">
        <v>2897</v>
      </c>
      <c r="G77" s="339"/>
      <c r="H77" s="337"/>
      <c r="I77" s="337"/>
      <c r="J77" s="337" t="s">
        <v>2898</v>
      </c>
      <c r="K77" s="334"/>
    </row>
    <row r="78" s="1" customFormat="1" ht="5.25" customHeight="1">
      <c r="B78" s="332"/>
      <c r="C78" s="340"/>
      <c r="D78" s="340"/>
      <c r="E78" s="340"/>
      <c r="F78" s="340"/>
      <c r="G78" s="341"/>
      <c r="H78" s="340"/>
      <c r="I78" s="340"/>
      <c r="J78" s="340"/>
      <c r="K78" s="334"/>
    </row>
    <row r="79" s="1" customFormat="1" ht="15" customHeight="1">
      <c r="B79" s="332"/>
      <c r="C79" s="320" t="s">
        <v>57</v>
      </c>
      <c r="D79" s="340"/>
      <c r="E79" s="340"/>
      <c r="F79" s="342" t="s">
        <v>2899</v>
      </c>
      <c r="G79" s="341"/>
      <c r="H79" s="320" t="s">
        <v>2900</v>
      </c>
      <c r="I79" s="320" t="s">
        <v>2901</v>
      </c>
      <c r="J79" s="320">
        <v>20</v>
      </c>
      <c r="K79" s="334"/>
    </row>
    <row r="80" s="1" customFormat="1" ht="15" customHeight="1">
      <c r="B80" s="332"/>
      <c r="C80" s="320" t="s">
        <v>2902</v>
      </c>
      <c r="D80" s="320"/>
      <c r="E80" s="320"/>
      <c r="F80" s="342" t="s">
        <v>2899</v>
      </c>
      <c r="G80" s="341"/>
      <c r="H80" s="320" t="s">
        <v>2903</v>
      </c>
      <c r="I80" s="320" t="s">
        <v>2901</v>
      </c>
      <c r="J80" s="320">
        <v>120</v>
      </c>
      <c r="K80" s="334"/>
    </row>
    <row r="81" s="1" customFormat="1" ht="15" customHeight="1">
      <c r="B81" s="343"/>
      <c r="C81" s="320" t="s">
        <v>2904</v>
      </c>
      <c r="D81" s="320"/>
      <c r="E81" s="320"/>
      <c r="F81" s="342" t="s">
        <v>2905</v>
      </c>
      <c r="G81" s="341"/>
      <c r="H81" s="320" t="s">
        <v>2906</v>
      </c>
      <c r="I81" s="320" t="s">
        <v>2901</v>
      </c>
      <c r="J81" s="320">
        <v>50</v>
      </c>
      <c r="K81" s="334"/>
    </row>
    <row r="82" s="1" customFormat="1" ht="15" customHeight="1">
      <c r="B82" s="343"/>
      <c r="C82" s="320" t="s">
        <v>2907</v>
      </c>
      <c r="D82" s="320"/>
      <c r="E82" s="320"/>
      <c r="F82" s="342" t="s">
        <v>2899</v>
      </c>
      <c r="G82" s="341"/>
      <c r="H82" s="320" t="s">
        <v>2908</v>
      </c>
      <c r="I82" s="320" t="s">
        <v>2909</v>
      </c>
      <c r="J82" s="320"/>
      <c r="K82" s="334"/>
    </row>
    <row r="83" s="1" customFormat="1" ht="15" customHeight="1">
      <c r="B83" s="343"/>
      <c r="C83" s="344" t="s">
        <v>2910</v>
      </c>
      <c r="D83" s="344"/>
      <c r="E83" s="344"/>
      <c r="F83" s="345" t="s">
        <v>2905</v>
      </c>
      <c r="G83" s="344"/>
      <c r="H83" s="344" t="s">
        <v>2911</v>
      </c>
      <c r="I83" s="344" t="s">
        <v>2901</v>
      </c>
      <c r="J83" s="344">
        <v>15</v>
      </c>
      <c r="K83" s="334"/>
    </row>
    <row r="84" s="1" customFormat="1" ht="15" customHeight="1">
      <c r="B84" s="343"/>
      <c r="C84" s="344" t="s">
        <v>2912</v>
      </c>
      <c r="D84" s="344"/>
      <c r="E84" s="344"/>
      <c r="F84" s="345" t="s">
        <v>2905</v>
      </c>
      <c r="G84" s="344"/>
      <c r="H84" s="344" t="s">
        <v>2913</v>
      </c>
      <c r="I84" s="344" t="s">
        <v>2901</v>
      </c>
      <c r="J84" s="344">
        <v>15</v>
      </c>
      <c r="K84" s="334"/>
    </row>
    <row r="85" s="1" customFormat="1" ht="15" customHeight="1">
      <c r="B85" s="343"/>
      <c r="C85" s="344" t="s">
        <v>2914</v>
      </c>
      <c r="D85" s="344"/>
      <c r="E85" s="344"/>
      <c r="F85" s="345" t="s">
        <v>2905</v>
      </c>
      <c r="G85" s="344"/>
      <c r="H85" s="344" t="s">
        <v>2915</v>
      </c>
      <c r="I85" s="344" t="s">
        <v>2901</v>
      </c>
      <c r="J85" s="344">
        <v>20</v>
      </c>
      <c r="K85" s="334"/>
    </row>
    <row r="86" s="1" customFormat="1" ht="15" customHeight="1">
      <c r="B86" s="343"/>
      <c r="C86" s="344" t="s">
        <v>2916</v>
      </c>
      <c r="D86" s="344"/>
      <c r="E86" s="344"/>
      <c r="F86" s="345" t="s">
        <v>2905</v>
      </c>
      <c r="G86" s="344"/>
      <c r="H86" s="344" t="s">
        <v>2917</v>
      </c>
      <c r="I86" s="344" t="s">
        <v>2901</v>
      </c>
      <c r="J86" s="344">
        <v>20</v>
      </c>
      <c r="K86" s="334"/>
    </row>
    <row r="87" s="1" customFormat="1" ht="15" customHeight="1">
      <c r="B87" s="343"/>
      <c r="C87" s="320" t="s">
        <v>2918</v>
      </c>
      <c r="D87" s="320"/>
      <c r="E87" s="320"/>
      <c r="F87" s="342" t="s">
        <v>2905</v>
      </c>
      <c r="G87" s="341"/>
      <c r="H87" s="320" t="s">
        <v>2919</v>
      </c>
      <c r="I87" s="320" t="s">
        <v>2901</v>
      </c>
      <c r="J87" s="320">
        <v>50</v>
      </c>
      <c r="K87" s="334"/>
    </row>
    <row r="88" s="1" customFormat="1" ht="15" customHeight="1">
      <c r="B88" s="343"/>
      <c r="C88" s="320" t="s">
        <v>2920</v>
      </c>
      <c r="D88" s="320"/>
      <c r="E88" s="320"/>
      <c r="F88" s="342" t="s">
        <v>2905</v>
      </c>
      <c r="G88" s="341"/>
      <c r="H88" s="320" t="s">
        <v>2921</v>
      </c>
      <c r="I88" s="320" t="s">
        <v>2901</v>
      </c>
      <c r="J88" s="320">
        <v>20</v>
      </c>
      <c r="K88" s="334"/>
    </row>
    <row r="89" s="1" customFormat="1" ht="15" customHeight="1">
      <c r="B89" s="343"/>
      <c r="C89" s="320" t="s">
        <v>2922</v>
      </c>
      <c r="D89" s="320"/>
      <c r="E89" s="320"/>
      <c r="F89" s="342" t="s">
        <v>2905</v>
      </c>
      <c r="G89" s="341"/>
      <c r="H89" s="320" t="s">
        <v>2923</v>
      </c>
      <c r="I89" s="320" t="s">
        <v>2901</v>
      </c>
      <c r="J89" s="320">
        <v>20</v>
      </c>
      <c r="K89" s="334"/>
    </row>
    <row r="90" s="1" customFormat="1" ht="15" customHeight="1">
      <c r="B90" s="343"/>
      <c r="C90" s="320" t="s">
        <v>2924</v>
      </c>
      <c r="D90" s="320"/>
      <c r="E90" s="320"/>
      <c r="F90" s="342" t="s">
        <v>2905</v>
      </c>
      <c r="G90" s="341"/>
      <c r="H90" s="320" t="s">
        <v>2925</v>
      </c>
      <c r="I90" s="320" t="s">
        <v>2901</v>
      </c>
      <c r="J90" s="320">
        <v>50</v>
      </c>
      <c r="K90" s="334"/>
    </row>
    <row r="91" s="1" customFormat="1" ht="15" customHeight="1">
      <c r="B91" s="343"/>
      <c r="C91" s="320" t="s">
        <v>2926</v>
      </c>
      <c r="D91" s="320"/>
      <c r="E91" s="320"/>
      <c r="F91" s="342" t="s">
        <v>2905</v>
      </c>
      <c r="G91" s="341"/>
      <c r="H91" s="320" t="s">
        <v>2926</v>
      </c>
      <c r="I91" s="320" t="s">
        <v>2901</v>
      </c>
      <c r="J91" s="320">
        <v>50</v>
      </c>
      <c r="K91" s="334"/>
    </row>
    <row r="92" s="1" customFormat="1" ht="15" customHeight="1">
      <c r="B92" s="343"/>
      <c r="C92" s="320" t="s">
        <v>2927</v>
      </c>
      <c r="D92" s="320"/>
      <c r="E92" s="320"/>
      <c r="F92" s="342" t="s">
        <v>2905</v>
      </c>
      <c r="G92" s="341"/>
      <c r="H92" s="320" t="s">
        <v>2928</v>
      </c>
      <c r="I92" s="320" t="s">
        <v>2901</v>
      </c>
      <c r="J92" s="320">
        <v>255</v>
      </c>
      <c r="K92" s="334"/>
    </row>
    <row r="93" s="1" customFormat="1" ht="15" customHeight="1">
      <c r="B93" s="343"/>
      <c r="C93" s="320" t="s">
        <v>2929</v>
      </c>
      <c r="D93" s="320"/>
      <c r="E93" s="320"/>
      <c r="F93" s="342" t="s">
        <v>2899</v>
      </c>
      <c r="G93" s="341"/>
      <c r="H93" s="320" t="s">
        <v>2930</v>
      </c>
      <c r="I93" s="320" t="s">
        <v>2931</v>
      </c>
      <c r="J93" s="320"/>
      <c r="K93" s="334"/>
    </row>
    <row r="94" s="1" customFormat="1" ht="15" customHeight="1">
      <c r="B94" s="343"/>
      <c r="C94" s="320" t="s">
        <v>2932</v>
      </c>
      <c r="D94" s="320"/>
      <c r="E94" s="320"/>
      <c r="F94" s="342" t="s">
        <v>2899</v>
      </c>
      <c r="G94" s="341"/>
      <c r="H94" s="320" t="s">
        <v>2933</v>
      </c>
      <c r="I94" s="320" t="s">
        <v>2934</v>
      </c>
      <c r="J94" s="320"/>
      <c r="K94" s="334"/>
    </row>
    <row r="95" s="1" customFormat="1" ht="15" customHeight="1">
      <c r="B95" s="343"/>
      <c r="C95" s="320" t="s">
        <v>2935</v>
      </c>
      <c r="D95" s="320"/>
      <c r="E95" s="320"/>
      <c r="F95" s="342" t="s">
        <v>2899</v>
      </c>
      <c r="G95" s="341"/>
      <c r="H95" s="320" t="s">
        <v>2935</v>
      </c>
      <c r="I95" s="320" t="s">
        <v>2934</v>
      </c>
      <c r="J95" s="320"/>
      <c r="K95" s="334"/>
    </row>
    <row r="96" s="1" customFormat="1" ht="15" customHeight="1">
      <c r="B96" s="343"/>
      <c r="C96" s="320" t="s">
        <v>42</v>
      </c>
      <c r="D96" s="320"/>
      <c r="E96" s="320"/>
      <c r="F96" s="342" t="s">
        <v>2899</v>
      </c>
      <c r="G96" s="341"/>
      <c r="H96" s="320" t="s">
        <v>2936</v>
      </c>
      <c r="I96" s="320" t="s">
        <v>2934</v>
      </c>
      <c r="J96" s="320"/>
      <c r="K96" s="334"/>
    </row>
    <row r="97" s="1" customFormat="1" ht="15" customHeight="1">
      <c r="B97" s="343"/>
      <c r="C97" s="320" t="s">
        <v>52</v>
      </c>
      <c r="D97" s="320"/>
      <c r="E97" s="320"/>
      <c r="F97" s="342" t="s">
        <v>2899</v>
      </c>
      <c r="G97" s="341"/>
      <c r="H97" s="320" t="s">
        <v>2937</v>
      </c>
      <c r="I97" s="320" t="s">
        <v>2934</v>
      </c>
      <c r="J97" s="320"/>
      <c r="K97" s="334"/>
    </row>
    <row r="98" s="1" customFormat="1" ht="15" customHeight="1">
      <c r="B98" s="346"/>
      <c r="C98" s="347"/>
      <c r="D98" s="347"/>
      <c r="E98" s="347"/>
      <c r="F98" s="347"/>
      <c r="G98" s="347"/>
      <c r="H98" s="347"/>
      <c r="I98" s="347"/>
      <c r="J98" s="347"/>
      <c r="K98" s="348"/>
    </row>
    <row r="99" s="1" customFormat="1" ht="18.75" customHeight="1">
      <c r="B99" s="349"/>
      <c r="C99" s="350"/>
      <c r="D99" s="350"/>
      <c r="E99" s="350"/>
      <c r="F99" s="350"/>
      <c r="G99" s="350"/>
      <c r="H99" s="350"/>
      <c r="I99" s="350"/>
      <c r="J99" s="350"/>
      <c r="K99" s="349"/>
    </row>
    <row r="100" s="1" customFormat="1" ht="18.75" customHeight="1">
      <c r="B100" s="328"/>
      <c r="C100" s="328"/>
      <c r="D100" s="328"/>
      <c r="E100" s="328"/>
      <c r="F100" s="328"/>
      <c r="G100" s="328"/>
      <c r="H100" s="328"/>
      <c r="I100" s="328"/>
      <c r="J100" s="328"/>
      <c r="K100" s="328"/>
    </row>
    <row r="101" s="1" customFormat="1" ht="7.5" customHeight="1">
      <c r="B101" s="329"/>
      <c r="C101" s="330"/>
      <c r="D101" s="330"/>
      <c r="E101" s="330"/>
      <c r="F101" s="330"/>
      <c r="G101" s="330"/>
      <c r="H101" s="330"/>
      <c r="I101" s="330"/>
      <c r="J101" s="330"/>
      <c r="K101" s="331"/>
    </row>
    <row r="102" s="1" customFormat="1" ht="45" customHeight="1">
      <c r="B102" s="332"/>
      <c r="C102" s="333" t="s">
        <v>2938</v>
      </c>
      <c r="D102" s="333"/>
      <c r="E102" s="333"/>
      <c r="F102" s="333"/>
      <c r="G102" s="333"/>
      <c r="H102" s="333"/>
      <c r="I102" s="333"/>
      <c r="J102" s="333"/>
      <c r="K102" s="334"/>
    </row>
    <row r="103" s="1" customFormat="1" ht="17.25" customHeight="1">
      <c r="B103" s="332"/>
      <c r="C103" s="335" t="s">
        <v>2893</v>
      </c>
      <c r="D103" s="335"/>
      <c r="E103" s="335"/>
      <c r="F103" s="335" t="s">
        <v>2894</v>
      </c>
      <c r="G103" s="336"/>
      <c r="H103" s="335" t="s">
        <v>58</v>
      </c>
      <c r="I103" s="335" t="s">
        <v>61</v>
      </c>
      <c r="J103" s="335" t="s">
        <v>2895</v>
      </c>
      <c r="K103" s="334"/>
    </row>
    <row r="104" s="1" customFormat="1" ht="17.25" customHeight="1">
      <c r="B104" s="332"/>
      <c r="C104" s="337" t="s">
        <v>2896</v>
      </c>
      <c r="D104" s="337"/>
      <c r="E104" s="337"/>
      <c r="F104" s="338" t="s">
        <v>2897</v>
      </c>
      <c r="G104" s="339"/>
      <c r="H104" s="337"/>
      <c r="I104" s="337"/>
      <c r="J104" s="337" t="s">
        <v>2898</v>
      </c>
      <c r="K104" s="334"/>
    </row>
    <row r="105" s="1" customFormat="1" ht="5.25" customHeight="1">
      <c r="B105" s="332"/>
      <c r="C105" s="335"/>
      <c r="D105" s="335"/>
      <c r="E105" s="335"/>
      <c r="F105" s="335"/>
      <c r="G105" s="351"/>
      <c r="H105" s="335"/>
      <c r="I105" s="335"/>
      <c r="J105" s="335"/>
      <c r="K105" s="334"/>
    </row>
    <row r="106" s="1" customFormat="1" ht="15" customHeight="1">
      <c r="B106" s="332"/>
      <c r="C106" s="320" t="s">
        <v>57</v>
      </c>
      <c r="D106" s="340"/>
      <c r="E106" s="340"/>
      <c r="F106" s="342" t="s">
        <v>2899</v>
      </c>
      <c r="G106" s="351"/>
      <c r="H106" s="320" t="s">
        <v>2939</v>
      </c>
      <c r="I106" s="320" t="s">
        <v>2901</v>
      </c>
      <c r="J106" s="320">
        <v>20</v>
      </c>
      <c r="K106" s="334"/>
    </row>
    <row r="107" s="1" customFormat="1" ht="15" customHeight="1">
      <c r="B107" s="332"/>
      <c r="C107" s="320" t="s">
        <v>2902</v>
      </c>
      <c r="D107" s="320"/>
      <c r="E107" s="320"/>
      <c r="F107" s="342" t="s">
        <v>2899</v>
      </c>
      <c r="G107" s="320"/>
      <c r="H107" s="320" t="s">
        <v>2939</v>
      </c>
      <c r="I107" s="320" t="s">
        <v>2901</v>
      </c>
      <c r="J107" s="320">
        <v>120</v>
      </c>
      <c r="K107" s="334"/>
    </row>
    <row r="108" s="1" customFormat="1" ht="15" customHeight="1">
      <c r="B108" s="343"/>
      <c r="C108" s="320" t="s">
        <v>2904</v>
      </c>
      <c r="D108" s="320"/>
      <c r="E108" s="320"/>
      <c r="F108" s="342" t="s">
        <v>2905</v>
      </c>
      <c r="G108" s="320"/>
      <c r="H108" s="320" t="s">
        <v>2939</v>
      </c>
      <c r="I108" s="320" t="s">
        <v>2901</v>
      </c>
      <c r="J108" s="320">
        <v>50</v>
      </c>
      <c r="K108" s="334"/>
    </row>
    <row r="109" s="1" customFormat="1" ht="15" customHeight="1">
      <c r="B109" s="343"/>
      <c r="C109" s="320" t="s">
        <v>2907</v>
      </c>
      <c r="D109" s="320"/>
      <c r="E109" s="320"/>
      <c r="F109" s="342" t="s">
        <v>2899</v>
      </c>
      <c r="G109" s="320"/>
      <c r="H109" s="320" t="s">
        <v>2939</v>
      </c>
      <c r="I109" s="320" t="s">
        <v>2909</v>
      </c>
      <c r="J109" s="320"/>
      <c r="K109" s="334"/>
    </row>
    <row r="110" s="1" customFormat="1" ht="15" customHeight="1">
      <c r="B110" s="343"/>
      <c r="C110" s="320" t="s">
        <v>2918</v>
      </c>
      <c r="D110" s="320"/>
      <c r="E110" s="320"/>
      <c r="F110" s="342" t="s">
        <v>2905</v>
      </c>
      <c r="G110" s="320"/>
      <c r="H110" s="320" t="s">
        <v>2939</v>
      </c>
      <c r="I110" s="320" t="s">
        <v>2901</v>
      </c>
      <c r="J110" s="320">
        <v>50</v>
      </c>
      <c r="K110" s="334"/>
    </row>
    <row r="111" s="1" customFormat="1" ht="15" customHeight="1">
      <c r="B111" s="343"/>
      <c r="C111" s="320" t="s">
        <v>2926</v>
      </c>
      <c r="D111" s="320"/>
      <c r="E111" s="320"/>
      <c r="F111" s="342" t="s">
        <v>2905</v>
      </c>
      <c r="G111" s="320"/>
      <c r="H111" s="320" t="s">
        <v>2939</v>
      </c>
      <c r="I111" s="320" t="s">
        <v>2901</v>
      </c>
      <c r="J111" s="320">
        <v>50</v>
      </c>
      <c r="K111" s="334"/>
    </row>
    <row r="112" s="1" customFormat="1" ht="15" customHeight="1">
      <c r="B112" s="343"/>
      <c r="C112" s="320" t="s">
        <v>2924</v>
      </c>
      <c r="D112" s="320"/>
      <c r="E112" s="320"/>
      <c r="F112" s="342" t="s">
        <v>2905</v>
      </c>
      <c r="G112" s="320"/>
      <c r="H112" s="320" t="s">
        <v>2939</v>
      </c>
      <c r="I112" s="320" t="s">
        <v>2901</v>
      </c>
      <c r="J112" s="320">
        <v>50</v>
      </c>
      <c r="K112" s="334"/>
    </row>
    <row r="113" s="1" customFormat="1" ht="15" customHeight="1">
      <c r="B113" s="343"/>
      <c r="C113" s="320" t="s">
        <v>57</v>
      </c>
      <c r="D113" s="320"/>
      <c r="E113" s="320"/>
      <c r="F113" s="342" t="s">
        <v>2899</v>
      </c>
      <c r="G113" s="320"/>
      <c r="H113" s="320" t="s">
        <v>2940</v>
      </c>
      <c r="I113" s="320" t="s">
        <v>2901</v>
      </c>
      <c r="J113" s="320">
        <v>20</v>
      </c>
      <c r="K113" s="334"/>
    </row>
    <row r="114" s="1" customFormat="1" ht="15" customHeight="1">
      <c r="B114" s="343"/>
      <c r="C114" s="320" t="s">
        <v>2941</v>
      </c>
      <c r="D114" s="320"/>
      <c r="E114" s="320"/>
      <c r="F114" s="342" t="s">
        <v>2899</v>
      </c>
      <c r="G114" s="320"/>
      <c r="H114" s="320" t="s">
        <v>2942</v>
      </c>
      <c r="I114" s="320" t="s">
        <v>2901</v>
      </c>
      <c r="J114" s="320">
        <v>120</v>
      </c>
      <c r="K114" s="334"/>
    </row>
    <row r="115" s="1" customFormat="1" ht="15" customHeight="1">
      <c r="B115" s="343"/>
      <c r="C115" s="320" t="s">
        <v>42</v>
      </c>
      <c r="D115" s="320"/>
      <c r="E115" s="320"/>
      <c r="F115" s="342" t="s">
        <v>2899</v>
      </c>
      <c r="G115" s="320"/>
      <c r="H115" s="320" t="s">
        <v>2943</v>
      </c>
      <c r="I115" s="320" t="s">
        <v>2934</v>
      </c>
      <c r="J115" s="320"/>
      <c r="K115" s="334"/>
    </row>
    <row r="116" s="1" customFormat="1" ht="15" customHeight="1">
      <c r="B116" s="343"/>
      <c r="C116" s="320" t="s">
        <v>52</v>
      </c>
      <c r="D116" s="320"/>
      <c r="E116" s="320"/>
      <c r="F116" s="342" t="s">
        <v>2899</v>
      </c>
      <c r="G116" s="320"/>
      <c r="H116" s="320" t="s">
        <v>2944</v>
      </c>
      <c r="I116" s="320" t="s">
        <v>2934</v>
      </c>
      <c r="J116" s="320"/>
      <c r="K116" s="334"/>
    </row>
    <row r="117" s="1" customFormat="1" ht="15" customHeight="1">
      <c r="B117" s="343"/>
      <c r="C117" s="320" t="s">
        <v>61</v>
      </c>
      <c r="D117" s="320"/>
      <c r="E117" s="320"/>
      <c r="F117" s="342" t="s">
        <v>2899</v>
      </c>
      <c r="G117" s="320"/>
      <c r="H117" s="320" t="s">
        <v>2945</v>
      </c>
      <c r="I117" s="320" t="s">
        <v>2946</v>
      </c>
      <c r="J117" s="320"/>
      <c r="K117" s="334"/>
    </row>
    <row r="118" s="1" customFormat="1" ht="15" customHeight="1">
      <c r="B118" s="346"/>
      <c r="C118" s="352"/>
      <c r="D118" s="352"/>
      <c r="E118" s="352"/>
      <c r="F118" s="352"/>
      <c r="G118" s="352"/>
      <c r="H118" s="352"/>
      <c r="I118" s="352"/>
      <c r="J118" s="352"/>
      <c r="K118" s="348"/>
    </row>
    <row r="119" s="1" customFormat="1" ht="18.75" customHeight="1">
      <c r="B119" s="353"/>
      <c r="C119" s="317"/>
      <c r="D119" s="317"/>
      <c r="E119" s="317"/>
      <c r="F119" s="354"/>
      <c r="G119" s="317"/>
      <c r="H119" s="317"/>
      <c r="I119" s="317"/>
      <c r="J119" s="317"/>
      <c r="K119" s="353"/>
    </row>
    <row r="120" s="1" customFormat="1" ht="18.75" customHeight="1">
      <c r="B120" s="328"/>
      <c r="C120" s="328"/>
      <c r="D120" s="328"/>
      <c r="E120" s="328"/>
      <c r="F120" s="328"/>
      <c r="G120" s="328"/>
      <c r="H120" s="328"/>
      <c r="I120" s="328"/>
      <c r="J120" s="328"/>
      <c r="K120" s="328"/>
    </row>
    <row r="121" s="1" customFormat="1" ht="7.5" customHeight="1">
      <c r="B121" s="355"/>
      <c r="C121" s="356"/>
      <c r="D121" s="356"/>
      <c r="E121" s="356"/>
      <c r="F121" s="356"/>
      <c r="G121" s="356"/>
      <c r="H121" s="356"/>
      <c r="I121" s="356"/>
      <c r="J121" s="356"/>
      <c r="K121" s="357"/>
    </row>
    <row r="122" s="1" customFormat="1" ht="45" customHeight="1">
      <c r="B122" s="358"/>
      <c r="C122" s="311" t="s">
        <v>2947</v>
      </c>
      <c r="D122" s="311"/>
      <c r="E122" s="311"/>
      <c r="F122" s="311"/>
      <c r="G122" s="311"/>
      <c r="H122" s="311"/>
      <c r="I122" s="311"/>
      <c r="J122" s="311"/>
      <c r="K122" s="359"/>
    </row>
    <row r="123" s="1" customFormat="1" ht="17.25" customHeight="1">
      <c r="B123" s="360"/>
      <c r="C123" s="335" t="s">
        <v>2893</v>
      </c>
      <c r="D123" s="335"/>
      <c r="E123" s="335"/>
      <c r="F123" s="335" t="s">
        <v>2894</v>
      </c>
      <c r="G123" s="336"/>
      <c r="H123" s="335" t="s">
        <v>58</v>
      </c>
      <c r="I123" s="335" t="s">
        <v>61</v>
      </c>
      <c r="J123" s="335" t="s">
        <v>2895</v>
      </c>
      <c r="K123" s="361"/>
    </row>
    <row r="124" s="1" customFormat="1" ht="17.25" customHeight="1">
      <c r="B124" s="360"/>
      <c r="C124" s="337" t="s">
        <v>2896</v>
      </c>
      <c r="D124" s="337"/>
      <c r="E124" s="337"/>
      <c r="F124" s="338" t="s">
        <v>2897</v>
      </c>
      <c r="G124" s="339"/>
      <c r="H124" s="337"/>
      <c r="I124" s="337"/>
      <c r="J124" s="337" t="s">
        <v>2898</v>
      </c>
      <c r="K124" s="361"/>
    </row>
    <row r="125" s="1" customFormat="1" ht="5.25" customHeight="1">
      <c r="B125" s="362"/>
      <c r="C125" s="340"/>
      <c r="D125" s="340"/>
      <c r="E125" s="340"/>
      <c r="F125" s="340"/>
      <c r="G125" s="320"/>
      <c r="H125" s="340"/>
      <c r="I125" s="340"/>
      <c r="J125" s="340"/>
      <c r="K125" s="363"/>
    </row>
    <row r="126" s="1" customFormat="1" ht="15" customHeight="1">
      <c r="B126" s="362"/>
      <c r="C126" s="320" t="s">
        <v>2902</v>
      </c>
      <c r="D126" s="340"/>
      <c r="E126" s="340"/>
      <c r="F126" s="342" t="s">
        <v>2899</v>
      </c>
      <c r="G126" s="320"/>
      <c r="H126" s="320" t="s">
        <v>2939</v>
      </c>
      <c r="I126" s="320" t="s">
        <v>2901</v>
      </c>
      <c r="J126" s="320">
        <v>120</v>
      </c>
      <c r="K126" s="364"/>
    </row>
    <row r="127" s="1" customFormat="1" ht="15" customHeight="1">
      <c r="B127" s="362"/>
      <c r="C127" s="320" t="s">
        <v>2948</v>
      </c>
      <c r="D127" s="320"/>
      <c r="E127" s="320"/>
      <c r="F127" s="342" t="s">
        <v>2899</v>
      </c>
      <c r="G127" s="320"/>
      <c r="H127" s="320" t="s">
        <v>2949</v>
      </c>
      <c r="I127" s="320" t="s">
        <v>2901</v>
      </c>
      <c r="J127" s="320" t="s">
        <v>2950</v>
      </c>
      <c r="K127" s="364"/>
    </row>
    <row r="128" s="1" customFormat="1" ht="15" customHeight="1">
      <c r="B128" s="362"/>
      <c r="C128" s="320" t="s">
        <v>95</v>
      </c>
      <c r="D128" s="320"/>
      <c r="E128" s="320"/>
      <c r="F128" s="342" t="s">
        <v>2899</v>
      </c>
      <c r="G128" s="320"/>
      <c r="H128" s="320" t="s">
        <v>2951</v>
      </c>
      <c r="I128" s="320" t="s">
        <v>2901</v>
      </c>
      <c r="J128" s="320" t="s">
        <v>2950</v>
      </c>
      <c r="K128" s="364"/>
    </row>
    <row r="129" s="1" customFormat="1" ht="15" customHeight="1">
      <c r="B129" s="362"/>
      <c r="C129" s="320" t="s">
        <v>2910</v>
      </c>
      <c r="D129" s="320"/>
      <c r="E129" s="320"/>
      <c r="F129" s="342" t="s">
        <v>2905</v>
      </c>
      <c r="G129" s="320"/>
      <c r="H129" s="320" t="s">
        <v>2911</v>
      </c>
      <c r="I129" s="320" t="s">
        <v>2901</v>
      </c>
      <c r="J129" s="320">
        <v>15</v>
      </c>
      <c r="K129" s="364"/>
    </row>
    <row r="130" s="1" customFormat="1" ht="15" customHeight="1">
      <c r="B130" s="362"/>
      <c r="C130" s="344" t="s">
        <v>2912</v>
      </c>
      <c r="D130" s="344"/>
      <c r="E130" s="344"/>
      <c r="F130" s="345" t="s">
        <v>2905</v>
      </c>
      <c r="G130" s="344"/>
      <c r="H130" s="344" t="s">
        <v>2913</v>
      </c>
      <c r="I130" s="344" t="s">
        <v>2901</v>
      </c>
      <c r="J130" s="344">
        <v>15</v>
      </c>
      <c r="K130" s="364"/>
    </row>
    <row r="131" s="1" customFormat="1" ht="15" customHeight="1">
      <c r="B131" s="362"/>
      <c r="C131" s="344" t="s">
        <v>2914</v>
      </c>
      <c r="D131" s="344"/>
      <c r="E131" s="344"/>
      <c r="F131" s="345" t="s">
        <v>2905</v>
      </c>
      <c r="G131" s="344"/>
      <c r="H131" s="344" t="s">
        <v>2915</v>
      </c>
      <c r="I131" s="344" t="s">
        <v>2901</v>
      </c>
      <c r="J131" s="344">
        <v>20</v>
      </c>
      <c r="K131" s="364"/>
    </row>
    <row r="132" s="1" customFormat="1" ht="15" customHeight="1">
      <c r="B132" s="362"/>
      <c r="C132" s="344" t="s">
        <v>2916</v>
      </c>
      <c r="D132" s="344"/>
      <c r="E132" s="344"/>
      <c r="F132" s="345" t="s">
        <v>2905</v>
      </c>
      <c r="G132" s="344"/>
      <c r="H132" s="344" t="s">
        <v>2917</v>
      </c>
      <c r="I132" s="344" t="s">
        <v>2901</v>
      </c>
      <c r="J132" s="344">
        <v>20</v>
      </c>
      <c r="K132" s="364"/>
    </row>
    <row r="133" s="1" customFormat="1" ht="15" customHeight="1">
      <c r="B133" s="362"/>
      <c r="C133" s="320" t="s">
        <v>2904</v>
      </c>
      <c r="D133" s="320"/>
      <c r="E133" s="320"/>
      <c r="F133" s="342" t="s">
        <v>2905</v>
      </c>
      <c r="G133" s="320"/>
      <c r="H133" s="320" t="s">
        <v>2939</v>
      </c>
      <c r="I133" s="320" t="s">
        <v>2901</v>
      </c>
      <c r="J133" s="320">
        <v>50</v>
      </c>
      <c r="K133" s="364"/>
    </row>
    <row r="134" s="1" customFormat="1" ht="15" customHeight="1">
      <c r="B134" s="362"/>
      <c r="C134" s="320" t="s">
        <v>2918</v>
      </c>
      <c r="D134" s="320"/>
      <c r="E134" s="320"/>
      <c r="F134" s="342" t="s">
        <v>2905</v>
      </c>
      <c r="G134" s="320"/>
      <c r="H134" s="320" t="s">
        <v>2939</v>
      </c>
      <c r="I134" s="320" t="s">
        <v>2901</v>
      </c>
      <c r="J134" s="320">
        <v>50</v>
      </c>
      <c r="K134" s="364"/>
    </row>
    <row r="135" s="1" customFormat="1" ht="15" customHeight="1">
      <c r="B135" s="362"/>
      <c r="C135" s="320" t="s">
        <v>2924</v>
      </c>
      <c r="D135" s="320"/>
      <c r="E135" s="320"/>
      <c r="F135" s="342" t="s">
        <v>2905</v>
      </c>
      <c r="G135" s="320"/>
      <c r="H135" s="320" t="s">
        <v>2939</v>
      </c>
      <c r="I135" s="320" t="s">
        <v>2901</v>
      </c>
      <c r="J135" s="320">
        <v>50</v>
      </c>
      <c r="K135" s="364"/>
    </row>
    <row r="136" s="1" customFormat="1" ht="15" customHeight="1">
      <c r="B136" s="362"/>
      <c r="C136" s="320" t="s">
        <v>2926</v>
      </c>
      <c r="D136" s="320"/>
      <c r="E136" s="320"/>
      <c r="F136" s="342" t="s">
        <v>2905</v>
      </c>
      <c r="G136" s="320"/>
      <c r="H136" s="320" t="s">
        <v>2939</v>
      </c>
      <c r="I136" s="320" t="s">
        <v>2901</v>
      </c>
      <c r="J136" s="320">
        <v>50</v>
      </c>
      <c r="K136" s="364"/>
    </row>
    <row r="137" s="1" customFormat="1" ht="15" customHeight="1">
      <c r="B137" s="362"/>
      <c r="C137" s="320" t="s">
        <v>2927</v>
      </c>
      <c r="D137" s="320"/>
      <c r="E137" s="320"/>
      <c r="F137" s="342" t="s">
        <v>2905</v>
      </c>
      <c r="G137" s="320"/>
      <c r="H137" s="320" t="s">
        <v>2952</v>
      </c>
      <c r="I137" s="320" t="s">
        <v>2901</v>
      </c>
      <c r="J137" s="320">
        <v>255</v>
      </c>
      <c r="K137" s="364"/>
    </row>
    <row r="138" s="1" customFormat="1" ht="15" customHeight="1">
      <c r="B138" s="362"/>
      <c r="C138" s="320" t="s">
        <v>2929</v>
      </c>
      <c r="D138" s="320"/>
      <c r="E138" s="320"/>
      <c r="F138" s="342" t="s">
        <v>2899</v>
      </c>
      <c r="G138" s="320"/>
      <c r="H138" s="320" t="s">
        <v>2953</v>
      </c>
      <c r="I138" s="320" t="s">
        <v>2931</v>
      </c>
      <c r="J138" s="320"/>
      <c r="K138" s="364"/>
    </row>
    <row r="139" s="1" customFormat="1" ht="15" customHeight="1">
      <c r="B139" s="362"/>
      <c r="C139" s="320" t="s">
        <v>2932</v>
      </c>
      <c r="D139" s="320"/>
      <c r="E139" s="320"/>
      <c r="F139" s="342" t="s">
        <v>2899</v>
      </c>
      <c r="G139" s="320"/>
      <c r="H139" s="320" t="s">
        <v>2954</v>
      </c>
      <c r="I139" s="320" t="s">
        <v>2934</v>
      </c>
      <c r="J139" s="320"/>
      <c r="K139" s="364"/>
    </row>
    <row r="140" s="1" customFormat="1" ht="15" customHeight="1">
      <c r="B140" s="362"/>
      <c r="C140" s="320" t="s">
        <v>2935</v>
      </c>
      <c r="D140" s="320"/>
      <c r="E140" s="320"/>
      <c r="F140" s="342" t="s">
        <v>2899</v>
      </c>
      <c r="G140" s="320"/>
      <c r="H140" s="320" t="s">
        <v>2935</v>
      </c>
      <c r="I140" s="320" t="s">
        <v>2934</v>
      </c>
      <c r="J140" s="320"/>
      <c r="K140" s="364"/>
    </row>
    <row r="141" s="1" customFormat="1" ht="15" customHeight="1">
      <c r="B141" s="362"/>
      <c r="C141" s="320" t="s">
        <v>42</v>
      </c>
      <c r="D141" s="320"/>
      <c r="E141" s="320"/>
      <c r="F141" s="342" t="s">
        <v>2899</v>
      </c>
      <c r="G141" s="320"/>
      <c r="H141" s="320" t="s">
        <v>2955</v>
      </c>
      <c r="I141" s="320" t="s">
        <v>2934</v>
      </c>
      <c r="J141" s="320"/>
      <c r="K141" s="364"/>
    </row>
    <row r="142" s="1" customFormat="1" ht="15" customHeight="1">
      <c r="B142" s="362"/>
      <c r="C142" s="320" t="s">
        <v>2956</v>
      </c>
      <c r="D142" s="320"/>
      <c r="E142" s="320"/>
      <c r="F142" s="342" t="s">
        <v>2899</v>
      </c>
      <c r="G142" s="320"/>
      <c r="H142" s="320" t="s">
        <v>2957</v>
      </c>
      <c r="I142" s="320" t="s">
        <v>2934</v>
      </c>
      <c r="J142" s="320"/>
      <c r="K142" s="364"/>
    </row>
    <row r="143" s="1" customFormat="1" ht="15" customHeight="1">
      <c r="B143" s="365"/>
      <c r="C143" s="366"/>
      <c r="D143" s="366"/>
      <c r="E143" s="366"/>
      <c r="F143" s="366"/>
      <c r="G143" s="366"/>
      <c r="H143" s="366"/>
      <c r="I143" s="366"/>
      <c r="J143" s="366"/>
      <c r="K143" s="367"/>
    </row>
    <row r="144" s="1" customFormat="1" ht="18.75" customHeight="1">
      <c r="B144" s="317"/>
      <c r="C144" s="317"/>
      <c r="D144" s="317"/>
      <c r="E144" s="317"/>
      <c r="F144" s="354"/>
      <c r="G144" s="317"/>
      <c r="H144" s="317"/>
      <c r="I144" s="317"/>
      <c r="J144" s="317"/>
      <c r="K144" s="317"/>
    </row>
    <row r="145" s="1" customFormat="1" ht="18.75" customHeight="1">
      <c r="B145" s="328"/>
      <c r="C145" s="328"/>
      <c r="D145" s="328"/>
      <c r="E145" s="328"/>
      <c r="F145" s="328"/>
      <c r="G145" s="328"/>
      <c r="H145" s="328"/>
      <c r="I145" s="328"/>
      <c r="J145" s="328"/>
      <c r="K145" s="328"/>
    </row>
    <row r="146" s="1" customFormat="1" ht="7.5" customHeight="1">
      <c r="B146" s="329"/>
      <c r="C146" s="330"/>
      <c r="D146" s="330"/>
      <c r="E146" s="330"/>
      <c r="F146" s="330"/>
      <c r="G146" s="330"/>
      <c r="H146" s="330"/>
      <c r="I146" s="330"/>
      <c r="J146" s="330"/>
      <c r="K146" s="331"/>
    </row>
    <row r="147" s="1" customFormat="1" ht="45" customHeight="1">
      <c r="B147" s="332"/>
      <c r="C147" s="333" t="s">
        <v>2958</v>
      </c>
      <c r="D147" s="333"/>
      <c r="E147" s="333"/>
      <c r="F147" s="333"/>
      <c r="G147" s="333"/>
      <c r="H147" s="333"/>
      <c r="I147" s="333"/>
      <c r="J147" s="333"/>
      <c r="K147" s="334"/>
    </row>
    <row r="148" s="1" customFormat="1" ht="17.25" customHeight="1">
      <c r="B148" s="332"/>
      <c r="C148" s="335" t="s">
        <v>2893</v>
      </c>
      <c r="D148" s="335"/>
      <c r="E148" s="335"/>
      <c r="F148" s="335" t="s">
        <v>2894</v>
      </c>
      <c r="G148" s="336"/>
      <c r="H148" s="335" t="s">
        <v>58</v>
      </c>
      <c r="I148" s="335" t="s">
        <v>61</v>
      </c>
      <c r="J148" s="335" t="s">
        <v>2895</v>
      </c>
      <c r="K148" s="334"/>
    </row>
    <row r="149" s="1" customFormat="1" ht="17.25" customHeight="1">
      <c r="B149" s="332"/>
      <c r="C149" s="337" t="s">
        <v>2896</v>
      </c>
      <c r="D149" s="337"/>
      <c r="E149" s="337"/>
      <c r="F149" s="338" t="s">
        <v>2897</v>
      </c>
      <c r="G149" s="339"/>
      <c r="H149" s="337"/>
      <c r="I149" s="337"/>
      <c r="J149" s="337" t="s">
        <v>2898</v>
      </c>
      <c r="K149" s="334"/>
    </row>
    <row r="150" s="1" customFormat="1" ht="5.25" customHeight="1">
      <c r="B150" s="343"/>
      <c r="C150" s="340"/>
      <c r="D150" s="340"/>
      <c r="E150" s="340"/>
      <c r="F150" s="340"/>
      <c r="G150" s="341"/>
      <c r="H150" s="340"/>
      <c r="I150" s="340"/>
      <c r="J150" s="340"/>
      <c r="K150" s="364"/>
    </row>
    <row r="151" s="1" customFormat="1" ht="15" customHeight="1">
      <c r="B151" s="343"/>
      <c r="C151" s="368" t="s">
        <v>2902</v>
      </c>
      <c r="D151" s="320"/>
      <c r="E151" s="320"/>
      <c r="F151" s="369" t="s">
        <v>2899</v>
      </c>
      <c r="G151" s="320"/>
      <c r="H151" s="368" t="s">
        <v>2939</v>
      </c>
      <c r="I151" s="368" t="s">
        <v>2901</v>
      </c>
      <c r="J151" s="368">
        <v>120</v>
      </c>
      <c r="K151" s="364"/>
    </row>
    <row r="152" s="1" customFormat="1" ht="15" customHeight="1">
      <c r="B152" s="343"/>
      <c r="C152" s="368" t="s">
        <v>2948</v>
      </c>
      <c r="D152" s="320"/>
      <c r="E152" s="320"/>
      <c r="F152" s="369" t="s">
        <v>2899</v>
      </c>
      <c r="G152" s="320"/>
      <c r="H152" s="368" t="s">
        <v>2959</v>
      </c>
      <c r="I152" s="368" t="s">
        <v>2901</v>
      </c>
      <c r="J152" s="368" t="s">
        <v>2950</v>
      </c>
      <c r="K152" s="364"/>
    </row>
    <row r="153" s="1" customFormat="1" ht="15" customHeight="1">
      <c r="B153" s="343"/>
      <c r="C153" s="368" t="s">
        <v>95</v>
      </c>
      <c r="D153" s="320"/>
      <c r="E153" s="320"/>
      <c r="F153" s="369" t="s">
        <v>2899</v>
      </c>
      <c r="G153" s="320"/>
      <c r="H153" s="368" t="s">
        <v>2960</v>
      </c>
      <c r="I153" s="368" t="s">
        <v>2901</v>
      </c>
      <c r="J153" s="368" t="s">
        <v>2950</v>
      </c>
      <c r="K153" s="364"/>
    </row>
    <row r="154" s="1" customFormat="1" ht="15" customHeight="1">
      <c r="B154" s="343"/>
      <c r="C154" s="368" t="s">
        <v>2904</v>
      </c>
      <c r="D154" s="320"/>
      <c r="E154" s="320"/>
      <c r="F154" s="369" t="s">
        <v>2905</v>
      </c>
      <c r="G154" s="320"/>
      <c r="H154" s="368" t="s">
        <v>2939</v>
      </c>
      <c r="I154" s="368" t="s">
        <v>2901</v>
      </c>
      <c r="J154" s="368">
        <v>50</v>
      </c>
      <c r="K154" s="364"/>
    </row>
    <row r="155" s="1" customFormat="1" ht="15" customHeight="1">
      <c r="B155" s="343"/>
      <c r="C155" s="368" t="s">
        <v>2907</v>
      </c>
      <c r="D155" s="320"/>
      <c r="E155" s="320"/>
      <c r="F155" s="369" t="s">
        <v>2899</v>
      </c>
      <c r="G155" s="320"/>
      <c r="H155" s="368" t="s">
        <v>2939</v>
      </c>
      <c r="I155" s="368" t="s">
        <v>2909</v>
      </c>
      <c r="J155" s="368"/>
      <c r="K155" s="364"/>
    </row>
    <row r="156" s="1" customFormat="1" ht="15" customHeight="1">
      <c r="B156" s="343"/>
      <c r="C156" s="368" t="s">
        <v>2918</v>
      </c>
      <c r="D156" s="320"/>
      <c r="E156" s="320"/>
      <c r="F156" s="369" t="s">
        <v>2905</v>
      </c>
      <c r="G156" s="320"/>
      <c r="H156" s="368" t="s">
        <v>2939</v>
      </c>
      <c r="I156" s="368" t="s">
        <v>2901</v>
      </c>
      <c r="J156" s="368">
        <v>50</v>
      </c>
      <c r="K156" s="364"/>
    </row>
    <row r="157" s="1" customFormat="1" ht="15" customHeight="1">
      <c r="B157" s="343"/>
      <c r="C157" s="368" t="s">
        <v>2926</v>
      </c>
      <c r="D157" s="320"/>
      <c r="E157" s="320"/>
      <c r="F157" s="369" t="s">
        <v>2905</v>
      </c>
      <c r="G157" s="320"/>
      <c r="H157" s="368" t="s">
        <v>2939</v>
      </c>
      <c r="I157" s="368" t="s">
        <v>2901</v>
      </c>
      <c r="J157" s="368">
        <v>50</v>
      </c>
      <c r="K157" s="364"/>
    </row>
    <row r="158" s="1" customFormat="1" ht="15" customHeight="1">
      <c r="B158" s="343"/>
      <c r="C158" s="368" t="s">
        <v>2924</v>
      </c>
      <c r="D158" s="320"/>
      <c r="E158" s="320"/>
      <c r="F158" s="369" t="s">
        <v>2905</v>
      </c>
      <c r="G158" s="320"/>
      <c r="H158" s="368" t="s">
        <v>2939</v>
      </c>
      <c r="I158" s="368" t="s">
        <v>2901</v>
      </c>
      <c r="J158" s="368">
        <v>50</v>
      </c>
      <c r="K158" s="364"/>
    </row>
    <row r="159" s="1" customFormat="1" ht="15" customHeight="1">
      <c r="B159" s="343"/>
      <c r="C159" s="368" t="s">
        <v>132</v>
      </c>
      <c r="D159" s="320"/>
      <c r="E159" s="320"/>
      <c r="F159" s="369" t="s">
        <v>2899</v>
      </c>
      <c r="G159" s="320"/>
      <c r="H159" s="368" t="s">
        <v>2961</v>
      </c>
      <c r="I159" s="368" t="s">
        <v>2901</v>
      </c>
      <c r="J159" s="368" t="s">
        <v>2962</v>
      </c>
      <c r="K159" s="364"/>
    </row>
    <row r="160" s="1" customFormat="1" ht="15" customHeight="1">
      <c r="B160" s="343"/>
      <c r="C160" s="368" t="s">
        <v>2963</v>
      </c>
      <c r="D160" s="320"/>
      <c r="E160" s="320"/>
      <c r="F160" s="369" t="s">
        <v>2899</v>
      </c>
      <c r="G160" s="320"/>
      <c r="H160" s="368" t="s">
        <v>2964</v>
      </c>
      <c r="I160" s="368" t="s">
        <v>2934</v>
      </c>
      <c r="J160" s="368"/>
      <c r="K160" s="364"/>
    </row>
    <row r="161" s="1" customFormat="1" ht="15" customHeight="1">
      <c r="B161" s="370"/>
      <c r="C161" s="352"/>
      <c r="D161" s="352"/>
      <c r="E161" s="352"/>
      <c r="F161" s="352"/>
      <c r="G161" s="352"/>
      <c r="H161" s="352"/>
      <c r="I161" s="352"/>
      <c r="J161" s="352"/>
      <c r="K161" s="371"/>
    </row>
    <row r="162" s="1" customFormat="1" ht="18.75" customHeight="1">
      <c r="B162" s="317"/>
      <c r="C162" s="320"/>
      <c r="D162" s="320"/>
      <c r="E162" s="320"/>
      <c r="F162" s="342"/>
      <c r="G162" s="320"/>
      <c r="H162" s="320"/>
      <c r="I162" s="320"/>
      <c r="J162" s="320"/>
      <c r="K162" s="317"/>
    </row>
    <row r="163" s="1" customFormat="1" ht="18.75" customHeight="1">
      <c r="B163" s="328"/>
      <c r="C163" s="328"/>
      <c r="D163" s="328"/>
      <c r="E163" s="328"/>
      <c r="F163" s="328"/>
      <c r="G163" s="328"/>
      <c r="H163" s="328"/>
      <c r="I163" s="328"/>
      <c r="J163" s="328"/>
      <c r="K163" s="328"/>
    </row>
    <row r="164" s="1" customFormat="1" ht="7.5" customHeight="1">
      <c r="B164" s="307"/>
      <c r="C164" s="308"/>
      <c r="D164" s="308"/>
      <c r="E164" s="308"/>
      <c r="F164" s="308"/>
      <c r="G164" s="308"/>
      <c r="H164" s="308"/>
      <c r="I164" s="308"/>
      <c r="J164" s="308"/>
      <c r="K164" s="309"/>
    </row>
    <row r="165" s="1" customFormat="1" ht="45" customHeight="1">
      <c r="B165" s="310"/>
      <c r="C165" s="311" t="s">
        <v>2965</v>
      </c>
      <c r="D165" s="311"/>
      <c r="E165" s="311"/>
      <c r="F165" s="311"/>
      <c r="G165" s="311"/>
      <c r="H165" s="311"/>
      <c r="I165" s="311"/>
      <c r="J165" s="311"/>
      <c r="K165" s="312"/>
    </row>
    <row r="166" s="1" customFormat="1" ht="17.25" customHeight="1">
      <c r="B166" s="310"/>
      <c r="C166" s="335" t="s">
        <v>2893</v>
      </c>
      <c r="D166" s="335"/>
      <c r="E166" s="335"/>
      <c r="F166" s="335" t="s">
        <v>2894</v>
      </c>
      <c r="G166" s="372"/>
      <c r="H166" s="373" t="s">
        <v>58</v>
      </c>
      <c r="I166" s="373" t="s">
        <v>61</v>
      </c>
      <c r="J166" s="335" t="s">
        <v>2895</v>
      </c>
      <c r="K166" s="312"/>
    </row>
    <row r="167" s="1" customFormat="1" ht="17.25" customHeight="1">
      <c r="B167" s="313"/>
      <c r="C167" s="337" t="s">
        <v>2896</v>
      </c>
      <c r="D167" s="337"/>
      <c r="E167" s="337"/>
      <c r="F167" s="338" t="s">
        <v>2897</v>
      </c>
      <c r="G167" s="374"/>
      <c r="H167" s="375"/>
      <c r="I167" s="375"/>
      <c r="J167" s="337" t="s">
        <v>2898</v>
      </c>
      <c r="K167" s="315"/>
    </row>
    <row r="168" s="1" customFormat="1" ht="5.25" customHeight="1">
      <c r="B168" s="343"/>
      <c r="C168" s="340"/>
      <c r="D168" s="340"/>
      <c r="E168" s="340"/>
      <c r="F168" s="340"/>
      <c r="G168" s="341"/>
      <c r="H168" s="340"/>
      <c r="I168" s="340"/>
      <c r="J168" s="340"/>
      <c r="K168" s="364"/>
    </row>
    <row r="169" s="1" customFormat="1" ht="15" customHeight="1">
      <c r="B169" s="343"/>
      <c r="C169" s="320" t="s">
        <v>2902</v>
      </c>
      <c r="D169" s="320"/>
      <c r="E169" s="320"/>
      <c r="F169" s="342" t="s">
        <v>2899</v>
      </c>
      <c r="G169" s="320"/>
      <c r="H169" s="320" t="s">
        <v>2939</v>
      </c>
      <c r="I169" s="320" t="s">
        <v>2901</v>
      </c>
      <c r="J169" s="320">
        <v>120</v>
      </c>
      <c r="K169" s="364"/>
    </row>
    <row r="170" s="1" customFormat="1" ht="15" customHeight="1">
      <c r="B170" s="343"/>
      <c r="C170" s="320" t="s">
        <v>2948</v>
      </c>
      <c r="D170" s="320"/>
      <c r="E170" s="320"/>
      <c r="F170" s="342" t="s">
        <v>2899</v>
      </c>
      <c r="G170" s="320"/>
      <c r="H170" s="320" t="s">
        <v>2949</v>
      </c>
      <c r="I170" s="320" t="s">
        <v>2901</v>
      </c>
      <c r="J170" s="320" t="s">
        <v>2950</v>
      </c>
      <c r="K170" s="364"/>
    </row>
    <row r="171" s="1" customFormat="1" ht="15" customHeight="1">
      <c r="B171" s="343"/>
      <c r="C171" s="320" t="s">
        <v>95</v>
      </c>
      <c r="D171" s="320"/>
      <c r="E171" s="320"/>
      <c r="F171" s="342" t="s">
        <v>2899</v>
      </c>
      <c r="G171" s="320"/>
      <c r="H171" s="320" t="s">
        <v>2966</v>
      </c>
      <c r="I171" s="320" t="s">
        <v>2901</v>
      </c>
      <c r="J171" s="320" t="s">
        <v>2950</v>
      </c>
      <c r="K171" s="364"/>
    </row>
    <row r="172" s="1" customFormat="1" ht="15" customHeight="1">
      <c r="B172" s="343"/>
      <c r="C172" s="320" t="s">
        <v>2904</v>
      </c>
      <c r="D172" s="320"/>
      <c r="E172" s="320"/>
      <c r="F172" s="342" t="s">
        <v>2905</v>
      </c>
      <c r="G172" s="320"/>
      <c r="H172" s="320" t="s">
        <v>2966</v>
      </c>
      <c r="I172" s="320" t="s">
        <v>2901</v>
      </c>
      <c r="J172" s="320">
        <v>50</v>
      </c>
      <c r="K172" s="364"/>
    </row>
    <row r="173" s="1" customFormat="1" ht="15" customHeight="1">
      <c r="B173" s="343"/>
      <c r="C173" s="320" t="s">
        <v>2907</v>
      </c>
      <c r="D173" s="320"/>
      <c r="E173" s="320"/>
      <c r="F173" s="342" t="s">
        <v>2899</v>
      </c>
      <c r="G173" s="320"/>
      <c r="H173" s="320" t="s">
        <v>2966</v>
      </c>
      <c r="I173" s="320" t="s">
        <v>2909</v>
      </c>
      <c r="J173" s="320"/>
      <c r="K173" s="364"/>
    </row>
    <row r="174" s="1" customFormat="1" ht="15" customHeight="1">
      <c r="B174" s="343"/>
      <c r="C174" s="320" t="s">
        <v>2918</v>
      </c>
      <c r="D174" s="320"/>
      <c r="E174" s="320"/>
      <c r="F174" s="342" t="s">
        <v>2905</v>
      </c>
      <c r="G174" s="320"/>
      <c r="H174" s="320" t="s">
        <v>2966</v>
      </c>
      <c r="I174" s="320" t="s">
        <v>2901</v>
      </c>
      <c r="J174" s="320">
        <v>50</v>
      </c>
      <c r="K174" s="364"/>
    </row>
    <row r="175" s="1" customFormat="1" ht="15" customHeight="1">
      <c r="B175" s="343"/>
      <c r="C175" s="320" t="s">
        <v>2926</v>
      </c>
      <c r="D175" s="320"/>
      <c r="E175" s="320"/>
      <c r="F175" s="342" t="s">
        <v>2905</v>
      </c>
      <c r="G175" s="320"/>
      <c r="H175" s="320" t="s">
        <v>2966</v>
      </c>
      <c r="I175" s="320" t="s">
        <v>2901</v>
      </c>
      <c r="J175" s="320">
        <v>50</v>
      </c>
      <c r="K175" s="364"/>
    </row>
    <row r="176" s="1" customFormat="1" ht="15" customHeight="1">
      <c r="B176" s="343"/>
      <c r="C176" s="320" t="s">
        <v>2924</v>
      </c>
      <c r="D176" s="320"/>
      <c r="E176" s="320"/>
      <c r="F176" s="342" t="s">
        <v>2905</v>
      </c>
      <c r="G176" s="320"/>
      <c r="H176" s="320" t="s">
        <v>2966</v>
      </c>
      <c r="I176" s="320" t="s">
        <v>2901</v>
      </c>
      <c r="J176" s="320">
        <v>50</v>
      </c>
      <c r="K176" s="364"/>
    </row>
    <row r="177" s="1" customFormat="1" ht="15" customHeight="1">
      <c r="B177" s="343"/>
      <c r="C177" s="320" t="s">
        <v>149</v>
      </c>
      <c r="D177" s="320"/>
      <c r="E177" s="320"/>
      <c r="F177" s="342" t="s">
        <v>2899</v>
      </c>
      <c r="G177" s="320"/>
      <c r="H177" s="320" t="s">
        <v>2967</v>
      </c>
      <c r="I177" s="320" t="s">
        <v>2968</v>
      </c>
      <c r="J177" s="320"/>
      <c r="K177" s="364"/>
    </row>
    <row r="178" s="1" customFormat="1" ht="15" customHeight="1">
      <c r="B178" s="343"/>
      <c r="C178" s="320" t="s">
        <v>61</v>
      </c>
      <c r="D178" s="320"/>
      <c r="E178" s="320"/>
      <c r="F178" s="342" t="s">
        <v>2899</v>
      </c>
      <c r="G178" s="320"/>
      <c r="H178" s="320" t="s">
        <v>2969</v>
      </c>
      <c r="I178" s="320" t="s">
        <v>2970</v>
      </c>
      <c r="J178" s="320">
        <v>1</v>
      </c>
      <c r="K178" s="364"/>
    </row>
    <row r="179" s="1" customFormat="1" ht="15" customHeight="1">
      <c r="B179" s="343"/>
      <c r="C179" s="320" t="s">
        <v>57</v>
      </c>
      <c r="D179" s="320"/>
      <c r="E179" s="320"/>
      <c r="F179" s="342" t="s">
        <v>2899</v>
      </c>
      <c r="G179" s="320"/>
      <c r="H179" s="320" t="s">
        <v>2971</v>
      </c>
      <c r="I179" s="320" t="s">
        <v>2901</v>
      </c>
      <c r="J179" s="320">
        <v>20</v>
      </c>
      <c r="K179" s="364"/>
    </row>
    <row r="180" s="1" customFormat="1" ht="15" customHeight="1">
      <c r="B180" s="343"/>
      <c r="C180" s="320" t="s">
        <v>58</v>
      </c>
      <c r="D180" s="320"/>
      <c r="E180" s="320"/>
      <c r="F180" s="342" t="s">
        <v>2899</v>
      </c>
      <c r="G180" s="320"/>
      <c r="H180" s="320" t="s">
        <v>2972</v>
      </c>
      <c r="I180" s="320" t="s">
        <v>2901</v>
      </c>
      <c r="J180" s="320">
        <v>255</v>
      </c>
      <c r="K180" s="364"/>
    </row>
    <row r="181" s="1" customFormat="1" ht="15" customHeight="1">
      <c r="B181" s="343"/>
      <c r="C181" s="320" t="s">
        <v>150</v>
      </c>
      <c r="D181" s="320"/>
      <c r="E181" s="320"/>
      <c r="F181" s="342" t="s">
        <v>2899</v>
      </c>
      <c r="G181" s="320"/>
      <c r="H181" s="320" t="s">
        <v>2863</v>
      </c>
      <c r="I181" s="320" t="s">
        <v>2901</v>
      </c>
      <c r="J181" s="320">
        <v>10</v>
      </c>
      <c r="K181" s="364"/>
    </row>
    <row r="182" s="1" customFormat="1" ht="15" customHeight="1">
      <c r="B182" s="343"/>
      <c r="C182" s="320" t="s">
        <v>151</v>
      </c>
      <c r="D182" s="320"/>
      <c r="E182" s="320"/>
      <c r="F182" s="342" t="s">
        <v>2899</v>
      </c>
      <c r="G182" s="320"/>
      <c r="H182" s="320" t="s">
        <v>2973</v>
      </c>
      <c r="I182" s="320" t="s">
        <v>2934</v>
      </c>
      <c r="J182" s="320"/>
      <c r="K182" s="364"/>
    </row>
    <row r="183" s="1" customFormat="1" ht="15" customHeight="1">
      <c r="B183" s="343"/>
      <c r="C183" s="320" t="s">
        <v>2974</v>
      </c>
      <c r="D183" s="320"/>
      <c r="E183" s="320"/>
      <c r="F183" s="342" t="s">
        <v>2899</v>
      </c>
      <c r="G183" s="320"/>
      <c r="H183" s="320" t="s">
        <v>2975</v>
      </c>
      <c r="I183" s="320" t="s">
        <v>2934</v>
      </c>
      <c r="J183" s="320"/>
      <c r="K183" s="364"/>
    </row>
    <row r="184" s="1" customFormat="1" ht="15" customHeight="1">
      <c r="B184" s="343"/>
      <c r="C184" s="320" t="s">
        <v>2963</v>
      </c>
      <c r="D184" s="320"/>
      <c r="E184" s="320"/>
      <c r="F184" s="342" t="s">
        <v>2899</v>
      </c>
      <c r="G184" s="320"/>
      <c r="H184" s="320" t="s">
        <v>2976</v>
      </c>
      <c r="I184" s="320" t="s">
        <v>2934</v>
      </c>
      <c r="J184" s="320"/>
      <c r="K184" s="364"/>
    </row>
    <row r="185" s="1" customFormat="1" ht="15" customHeight="1">
      <c r="B185" s="343"/>
      <c r="C185" s="320" t="s">
        <v>153</v>
      </c>
      <c r="D185" s="320"/>
      <c r="E185" s="320"/>
      <c r="F185" s="342" t="s">
        <v>2905</v>
      </c>
      <c r="G185" s="320"/>
      <c r="H185" s="320" t="s">
        <v>2977</v>
      </c>
      <c r="I185" s="320" t="s">
        <v>2901</v>
      </c>
      <c r="J185" s="320">
        <v>50</v>
      </c>
      <c r="K185" s="364"/>
    </row>
    <row r="186" s="1" customFormat="1" ht="15" customHeight="1">
      <c r="B186" s="343"/>
      <c r="C186" s="320" t="s">
        <v>2978</v>
      </c>
      <c r="D186" s="320"/>
      <c r="E186" s="320"/>
      <c r="F186" s="342" t="s">
        <v>2905</v>
      </c>
      <c r="G186" s="320"/>
      <c r="H186" s="320" t="s">
        <v>2979</v>
      </c>
      <c r="I186" s="320" t="s">
        <v>2980</v>
      </c>
      <c r="J186" s="320"/>
      <c r="K186" s="364"/>
    </row>
    <row r="187" s="1" customFormat="1" ht="15" customHeight="1">
      <c r="B187" s="343"/>
      <c r="C187" s="320" t="s">
        <v>2981</v>
      </c>
      <c r="D187" s="320"/>
      <c r="E187" s="320"/>
      <c r="F187" s="342" t="s">
        <v>2905</v>
      </c>
      <c r="G187" s="320"/>
      <c r="H187" s="320" t="s">
        <v>2982</v>
      </c>
      <c r="I187" s="320" t="s">
        <v>2980</v>
      </c>
      <c r="J187" s="320"/>
      <c r="K187" s="364"/>
    </row>
    <row r="188" s="1" customFormat="1" ht="15" customHeight="1">
      <c r="B188" s="343"/>
      <c r="C188" s="320" t="s">
        <v>2983</v>
      </c>
      <c r="D188" s="320"/>
      <c r="E188" s="320"/>
      <c r="F188" s="342" t="s">
        <v>2905</v>
      </c>
      <c r="G188" s="320"/>
      <c r="H188" s="320" t="s">
        <v>2984</v>
      </c>
      <c r="I188" s="320" t="s">
        <v>2980</v>
      </c>
      <c r="J188" s="320"/>
      <c r="K188" s="364"/>
    </row>
    <row r="189" s="1" customFormat="1" ht="15" customHeight="1">
      <c r="B189" s="343"/>
      <c r="C189" s="376" t="s">
        <v>2985</v>
      </c>
      <c r="D189" s="320"/>
      <c r="E189" s="320"/>
      <c r="F189" s="342" t="s">
        <v>2905</v>
      </c>
      <c r="G189" s="320"/>
      <c r="H189" s="320" t="s">
        <v>2986</v>
      </c>
      <c r="I189" s="320" t="s">
        <v>2987</v>
      </c>
      <c r="J189" s="377" t="s">
        <v>2988</v>
      </c>
      <c r="K189" s="364"/>
    </row>
    <row r="190" s="1" customFormat="1" ht="15" customHeight="1">
      <c r="B190" s="343"/>
      <c r="C190" s="327" t="s">
        <v>46</v>
      </c>
      <c r="D190" s="320"/>
      <c r="E190" s="320"/>
      <c r="F190" s="342" t="s">
        <v>2899</v>
      </c>
      <c r="G190" s="320"/>
      <c r="H190" s="317" t="s">
        <v>2989</v>
      </c>
      <c r="I190" s="320" t="s">
        <v>2990</v>
      </c>
      <c r="J190" s="320"/>
      <c r="K190" s="364"/>
    </row>
    <row r="191" s="1" customFormat="1" ht="15" customHeight="1">
      <c r="B191" s="343"/>
      <c r="C191" s="327" t="s">
        <v>2991</v>
      </c>
      <c r="D191" s="320"/>
      <c r="E191" s="320"/>
      <c r="F191" s="342" t="s">
        <v>2899</v>
      </c>
      <c r="G191" s="320"/>
      <c r="H191" s="320" t="s">
        <v>2992</v>
      </c>
      <c r="I191" s="320" t="s">
        <v>2934</v>
      </c>
      <c r="J191" s="320"/>
      <c r="K191" s="364"/>
    </row>
    <row r="192" s="1" customFormat="1" ht="15" customHeight="1">
      <c r="B192" s="343"/>
      <c r="C192" s="327" t="s">
        <v>2993</v>
      </c>
      <c r="D192" s="320"/>
      <c r="E192" s="320"/>
      <c r="F192" s="342" t="s">
        <v>2899</v>
      </c>
      <c r="G192" s="320"/>
      <c r="H192" s="320" t="s">
        <v>2994</v>
      </c>
      <c r="I192" s="320" t="s">
        <v>2934</v>
      </c>
      <c r="J192" s="320"/>
      <c r="K192" s="364"/>
    </row>
    <row r="193" s="1" customFormat="1" ht="15" customHeight="1">
      <c r="B193" s="343"/>
      <c r="C193" s="327" t="s">
        <v>2995</v>
      </c>
      <c r="D193" s="320"/>
      <c r="E193" s="320"/>
      <c r="F193" s="342" t="s">
        <v>2905</v>
      </c>
      <c r="G193" s="320"/>
      <c r="H193" s="320" t="s">
        <v>2996</v>
      </c>
      <c r="I193" s="320" t="s">
        <v>2934</v>
      </c>
      <c r="J193" s="320"/>
      <c r="K193" s="364"/>
    </row>
    <row r="194" s="1" customFormat="1" ht="15" customHeight="1">
      <c r="B194" s="370"/>
      <c r="C194" s="378"/>
      <c r="D194" s="352"/>
      <c r="E194" s="352"/>
      <c r="F194" s="352"/>
      <c r="G194" s="352"/>
      <c r="H194" s="352"/>
      <c r="I194" s="352"/>
      <c r="J194" s="352"/>
      <c r="K194" s="371"/>
    </row>
    <row r="195" s="1" customFormat="1" ht="18.75" customHeight="1">
      <c r="B195" s="317"/>
      <c r="C195" s="320"/>
      <c r="D195" s="320"/>
      <c r="E195" s="320"/>
      <c r="F195" s="342"/>
      <c r="G195" s="320"/>
      <c r="H195" s="320"/>
      <c r="I195" s="320"/>
      <c r="J195" s="320"/>
      <c r="K195" s="317"/>
    </row>
    <row r="196" s="1" customFormat="1" ht="18.75" customHeight="1">
      <c r="B196" s="317"/>
      <c r="C196" s="320"/>
      <c r="D196" s="320"/>
      <c r="E196" s="320"/>
      <c r="F196" s="342"/>
      <c r="G196" s="320"/>
      <c r="H196" s="320"/>
      <c r="I196" s="320"/>
      <c r="J196" s="320"/>
      <c r="K196" s="317"/>
    </row>
    <row r="197" s="1" customFormat="1" ht="18.75" customHeight="1">
      <c r="B197" s="328"/>
      <c r="C197" s="328"/>
      <c r="D197" s="328"/>
      <c r="E197" s="328"/>
      <c r="F197" s="328"/>
      <c r="G197" s="328"/>
      <c r="H197" s="328"/>
      <c r="I197" s="328"/>
      <c r="J197" s="328"/>
      <c r="K197" s="328"/>
    </row>
    <row r="198" s="1" customFormat="1" ht="13.5">
      <c r="B198" s="307"/>
      <c r="C198" s="308"/>
      <c r="D198" s="308"/>
      <c r="E198" s="308"/>
      <c r="F198" s="308"/>
      <c r="G198" s="308"/>
      <c r="H198" s="308"/>
      <c r="I198" s="308"/>
      <c r="J198" s="308"/>
      <c r="K198" s="309"/>
    </row>
    <row r="199" s="1" customFormat="1" ht="21">
      <c r="B199" s="310"/>
      <c r="C199" s="311" t="s">
        <v>2997</v>
      </c>
      <c r="D199" s="311"/>
      <c r="E199" s="311"/>
      <c r="F199" s="311"/>
      <c r="G199" s="311"/>
      <c r="H199" s="311"/>
      <c r="I199" s="311"/>
      <c r="J199" s="311"/>
      <c r="K199" s="312"/>
    </row>
    <row r="200" s="1" customFormat="1" ht="25.5" customHeight="1">
      <c r="B200" s="310"/>
      <c r="C200" s="379" t="s">
        <v>2998</v>
      </c>
      <c r="D200" s="379"/>
      <c r="E200" s="379"/>
      <c r="F200" s="379" t="s">
        <v>2999</v>
      </c>
      <c r="G200" s="380"/>
      <c r="H200" s="379" t="s">
        <v>3000</v>
      </c>
      <c r="I200" s="379"/>
      <c r="J200" s="379"/>
      <c r="K200" s="312"/>
    </row>
    <row r="201" s="1" customFormat="1" ht="5.25" customHeight="1">
      <c r="B201" s="343"/>
      <c r="C201" s="340"/>
      <c r="D201" s="340"/>
      <c r="E201" s="340"/>
      <c r="F201" s="340"/>
      <c r="G201" s="320"/>
      <c r="H201" s="340"/>
      <c r="I201" s="340"/>
      <c r="J201" s="340"/>
      <c r="K201" s="364"/>
    </row>
    <row r="202" s="1" customFormat="1" ht="15" customHeight="1">
      <c r="B202" s="343"/>
      <c r="C202" s="320" t="s">
        <v>2990</v>
      </c>
      <c r="D202" s="320"/>
      <c r="E202" s="320"/>
      <c r="F202" s="342" t="s">
        <v>47</v>
      </c>
      <c r="G202" s="320"/>
      <c r="H202" s="320" t="s">
        <v>3001</v>
      </c>
      <c r="I202" s="320"/>
      <c r="J202" s="320"/>
      <c r="K202" s="364"/>
    </row>
    <row r="203" s="1" customFormat="1" ht="15" customHeight="1">
      <c r="B203" s="343"/>
      <c r="C203" s="349"/>
      <c r="D203" s="320"/>
      <c r="E203" s="320"/>
      <c r="F203" s="342" t="s">
        <v>48</v>
      </c>
      <c r="G203" s="320"/>
      <c r="H203" s="320" t="s">
        <v>3002</v>
      </c>
      <c r="I203" s="320"/>
      <c r="J203" s="320"/>
      <c r="K203" s="364"/>
    </row>
    <row r="204" s="1" customFormat="1" ht="15" customHeight="1">
      <c r="B204" s="343"/>
      <c r="C204" s="349"/>
      <c r="D204" s="320"/>
      <c r="E204" s="320"/>
      <c r="F204" s="342" t="s">
        <v>51</v>
      </c>
      <c r="G204" s="320"/>
      <c r="H204" s="320" t="s">
        <v>3003</v>
      </c>
      <c r="I204" s="320"/>
      <c r="J204" s="320"/>
      <c r="K204" s="364"/>
    </row>
    <row r="205" s="1" customFormat="1" ht="15" customHeight="1">
      <c r="B205" s="343"/>
      <c r="C205" s="320"/>
      <c r="D205" s="320"/>
      <c r="E205" s="320"/>
      <c r="F205" s="342" t="s">
        <v>49</v>
      </c>
      <c r="G205" s="320"/>
      <c r="H205" s="320" t="s">
        <v>3004</v>
      </c>
      <c r="I205" s="320"/>
      <c r="J205" s="320"/>
      <c r="K205" s="364"/>
    </row>
    <row r="206" s="1" customFormat="1" ht="15" customHeight="1">
      <c r="B206" s="343"/>
      <c r="C206" s="320"/>
      <c r="D206" s="320"/>
      <c r="E206" s="320"/>
      <c r="F206" s="342" t="s">
        <v>50</v>
      </c>
      <c r="G206" s="320"/>
      <c r="H206" s="320" t="s">
        <v>3005</v>
      </c>
      <c r="I206" s="320"/>
      <c r="J206" s="320"/>
      <c r="K206" s="364"/>
    </row>
    <row r="207" s="1" customFormat="1" ht="15" customHeight="1">
      <c r="B207" s="343"/>
      <c r="C207" s="320"/>
      <c r="D207" s="320"/>
      <c r="E207" s="320"/>
      <c r="F207" s="342"/>
      <c r="G207" s="320"/>
      <c r="H207" s="320"/>
      <c r="I207" s="320"/>
      <c r="J207" s="320"/>
      <c r="K207" s="364"/>
    </row>
    <row r="208" s="1" customFormat="1" ht="15" customHeight="1">
      <c r="B208" s="343"/>
      <c r="C208" s="320" t="s">
        <v>2946</v>
      </c>
      <c r="D208" s="320"/>
      <c r="E208" s="320"/>
      <c r="F208" s="342" t="s">
        <v>2841</v>
      </c>
      <c r="G208" s="320"/>
      <c r="H208" s="320" t="s">
        <v>3006</v>
      </c>
      <c r="I208" s="320"/>
      <c r="J208" s="320"/>
      <c r="K208" s="364"/>
    </row>
    <row r="209" s="1" customFormat="1" ht="15" customHeight="1">
      <c r="B209" s="343"/>
      <c r="C209" s="349"/>
      <c r="D209" s="320"/>
      <c r="E209" s="320"/>
      <c r="F209" s="342" t="s">
        <v>112</v>
      </c>
      <c r="G209" s="320"/>
      <c r="H209" s="320" t="s">
        <v>2844</v>
      </c>
      <c r="I209" s="320"/>
      <c r="J209" s="320"/>
      <c r="K209" s="364"/>
    </row>
    <row r="210" s="1" customFormat="1" ht="15" customHeight="1">
      <c r="B210" s="343"/>
      <c r="C210" s="320"/>
      <c r="D210" s="320"/>
      <c r="E210" s="320"/>
      <c r="F210" s="342" t="s">
        <v>83</v>
      </c>
      <c r="G210" s="320"/>
      <c r="H210" s="320" t="s">
        <v>3007</v>
      </c>
      <c r="I210" s="320"/>
      <c r="J210" s="320"/>
      <c r="K210" s="364"/>
    </row>
    <row r="211" s="1" customFormat="1" ht="15" customHeight="1">
      <c r="B211" s="381"/>
      <c r="C211" s="349"/>
      <c r="D211" s="349"/>
      <c r="E211" s="349"/>
      <c r="F211" s="342" t="s">
        <v>125</v>
      </c>
      <c r="G211" s="327"/>
      <c r="H211" s="368" t="s">
        <v>2845</v>
      </c>
      <c r="I211" s="368"/>
      <c r="J211" s="368"/>
      <c r="K211" s="382"/>
    </row>
    <row r="212" s="1" customFormat="1" ht="15" customHeight="1">
      <c r="B212" s="381"/>
      <c r="C212" s="349"/>
      <c r="D212" s="349"/>
      <c r="E212" s="349"/>
      <c r="F212" s="342" t="s">
        <v>2846</v>
      </c>
      <c r="G212" s="327"/>
      <c r="H212" s="368" t="s">
        <v>2825</v>
      </c>
      <c r="I212" s="368"/>
      <c r="J212" s="368"/>
      <c r="K212" s="382"/>
    </row>
    <row r="213" s="1" customFormat="1" ht="15" customHeight="1">
      <c r="B213" s="381"/>
      <c r="C213" s="349"/>
      <c r="D213" s="349"/>
      <c r="E213" s="349"/>
      <c r="F213" s="383"/>
      <c r="G213" s="327"/>
      <c r="H213" s="384"/>
      <c r="I213" s="384"/>
      <c r="J213" s="384"/>
      <c r="K213" s="382"/>
    </row>
    <row r="214" s="1" customFormat="1" ht="15" customHeight="1">
      <c r="B214" s="381"/>
      <c r="C214" s="320" t="s">
        <v>2970</v>
      </c>
      <c r="D214" s="349"/>
      <c r="E214" s="349"/>
      <c r="F214" s="342">
        <v>1</v>
      </c>
      <c r="G214" s="327"/>
      <c r="H214" s="368" t="s">
        <v>3008</v>
      </c>
      <c r="I214" s="368"/>
      <c r="J214" s="368"/>
      <c r="K214" s="382"/>
    </row>
    <row r="215" s="1" customFormat="1" ht="15" customHeight="1">
      <c r="B215" s="381"/>
      <c r="C215" s="349"/>
      <c r="D215" s="349"/>
      <c r="E215" s="349"/>
      <c r="F215" s="342">
        <v>2</v>
      </c>
      <c r="G215" s="327"/>
      <c r="H215" s="368" t="s">
        <v>3009</v>
      </c>
      <c r="I215" s="368"/>
      <c r="J215" s="368"/>
      <c r="K215" s="382"/>
    </row>
    <row r="216" s="1" customFormat="1" ht="15" customHeight="1">
      <c r="B216" s="381"/>
      <c r="C216" s="349"/>
      <c r="D216" s="349"/>
      <c r="E216" s="349"/>
      <c r="F216" s="342">
        <v>3</v>
      </c>
      <c r="G216" s="327"/>
      <c r="H216" s="368" t="s">
        <v>3010</v>
      </c>
      <c r="I216" s="368"/>
      <c r="J216" s="368"/>
      <c r="K216" s="382"/>
    </row>
    <row r="217" s="1" customFormat="1" ht="15" customHeight="1">
      <c r="B217" s="381"/>
      <c r="C217" s="349"/>
      <c r="D217" s="349"/>
      <c r="E217" s="349"/>
      <c r="F217" s="342">
        <v>4</v>
      </c>
      <c r="G217" s="327"/>
      <c r="H217" s="368" t="s">
        <v>3011</v>
      </c>
      <c r="I217" s="368"/>
      <c r="J217" s="368"/>
      <c r="K217" s="382"/>
    </row>
    <row r="218" s="1" customFormat="1" ht="12.75" customHeight="1">
      <c r="B218" s="385"/>
      <c r="C218" s="386"/>
      <c r="D218" s="386"/>
      <c r="E218" s="386"/>
      <c r="F218" s="386"/>
      <c r="G218" s="386"/>
      <c r="H218" s="386"/>
      <c r="I218" s="386"/>
      <c r="J218" s="386"/>
      <c r="K218" s="387"/>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9" t="s">
        <v>85</v>
      </c>
    </row>
    <row r="3" s="1" customFormat="1" ht="6.96" customHeight="1">
      <c r="B3" s="141"/>
      <c r="C3" s="142"/>
      <c r="D3" s="142"/>
      <c r="E3" s="142"/>
      <c r="F3" s="142"/>
      <c r="G3" s="142"/>
      <c r="H3" s="142"/>
      <c r="I3" s="143"/>
      <c r="J3" s="142"/>
      <c r="K3" s="142"/>
      <c r="L3" s="22"/>
      <c r="AT3" s="19" t="s">
        <v>86</v>
      </c>
    </row>
    <row r="4" s="1" customFormat="1" ht="24.96" customHeight="1">
      <c r="B4" s="22"/>
      <c r="D4" s="144" t="s">
        <v>127</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Splašková kanalizace Mělice s převedením odpadníchvod do Lohenic</v>
      </c>
      <c r="F7" s="146"/>
      <c r="G7" s="146"/>
      <c r="H7" s="146"/>
      <c r="I7" s="140"/>
      <c r="L7" s="22"/>
    </row>
    <row r="8" s="2" customFormat="1" ht="12" customHeight="1">
      <c r="A8" s="40"/>
      <c r="B8" s="46"/>
      <c r="C8" s="40"/>
      <c r="D8" s="146" t="s">
        <v>128</v>
      </c>
      <c r="E8" s="40"/>
      <c r="F8" s="40"/>
      <c r="G8" s="40"/>
      <c r="H8" s="40"/>
      <c r="I8" s="148"/>
      <c r="J8" s="40"/>
      <c r="K8" s="40"/>
      <c r="L8" s="149"/>
      <c r="S8" s="40"/>
      <c r="T8" s="40"/>
      <c r="U8" s="40"/>
      <c r="V8" s="40"/>
      <c r="W8" s="40"/>
      <c r="X8" s="40"/>
      <c r="Y8" s="40"/>
      <c r="Z8" s="40"/>
      <c r="AA8" s="40"/>
      <c r="AB8" s="40"/>
      <c r="AC8" s="40"/>
      <c r="AD8" s="40"/>
      <c r="AE8" s="40"/>
    </row>
    <row r="9" s="2" customFormat="1" ht="16.5" customHeight="1">
      <c r="A9" s="40"/>
      <c r="B9" s="46"/>
      <c r="C9" s="40"/>
      <c r="D9" s="40"/>
      <c r="E9" s="150" t="s">
        <v>129</v>
      </c>
      <c r="F9" s="40"/>
      <c r="G9" s="40"/>
      <c r="H9" s="40"/>
      <c r="I9" s="148"/>
      <c r="J9" s="40"/>
      <c r="K9" s="40"/>
      <c r="L9" s="149"/>
      <c r="S9" s="40"/>
      <c r="T9" s="40"/>
      <c r="U9" s="40"/>
      <c r="V9" s="40"/>
      <c r="W9" s="40"/>
      <c r="X9" s="40"/>
      <c r="Y9" s="40"/>
      <c r="Z9" s="40"/>
      <c r="AA9" s="40"/>
      <c r="AB9" s="40"/>
      <c r="AC9" s="40"/>
      <c r="AD9" s="40"/>
      <c r="AE9" s="40"/>
    </row>
    <row r="10" s="2" customFormat="1">
      <c r="A10" s="40"/>
      <c r="B10" s="46"/>
      <c r="C10" s="40"/>
      <c r="D10" s="40"/>
      <c r="E10" s="40"/>
      <c r="F10" s="40"/>
      <c r="G10" s="40"/>
      <c r="H10" s="40"/>
      <c r="I10" s="148"/>
      <c r="J10" s="40"/>
      <c r="K10" s="40"/>
      <c r="L10" s="149"/>
      <c r="S10" s="40"/>
      <c r="T10" s="40"/>
      <c r="U10" s="40"/>
      <c r="V10" s="40"/>
      <c r="W10" s="40"/>
      <c r="X10" s="40"/>
      <c r="Y10" s="40"/>
      <c r="Z10" s="40"/>
      <c r="AA10" s="40"/>
      <c r="AB10" s="40"/>
      <c r="AC10" s="40"/>
      <c r="AD10" s="40"/>
      <c r="AE10" s="40"/>
    </row>
    <row r="11" s="2" customFormat="1" ht="12" customHeight="1">
      <c r="A11" s="40"/>
      <c r="B11" s="46"/>
      <c r="C11" s="40"/>
      <c r="D11" s="146" t="s">
        <v>18</v>
      </c>
      <c r="E11" s="40"/>
      <c r="F11" s="135" t="s">
        <v>19</v>
      </c>
      <c r="G11" s="40"/>
      <c r="H11" s="40"/>
      <c r="I11" s="151" t="s">
        <v>20</v>
      </c>
      <c r="J11" s="135" t="s">
        <v>19</v>
      </c>
      <c r="K11" s="40"/>
      <c r="L11" s="149"/>
      <c r="S11" s="40"/>
      <c r="T11" s="40"/>
      <c r="U11" s="40"/>
      <c r="V11" s="40"/>
      <c r="W11" s="40"/>
      <c r="X11" s="40"/>
      <c r="Y11" s="40"/>
      <c r="Z11" s="40"/>
      <c r="AA11" s="40"/>
      <c r="AB11" s="40"/>
      <c r="AC11" s="40"/>
      <c r="AD11" s="40"/>
      <c r="AE11" s="40"/>
    </row>
    <row r="12" s="2" customFormat="1" ht="12" customHeight="1">
      <c r="A12" s="40"/>
      <c r="B12" s="46"/>
      <c r="C12" s="40"/>
      <c r="D12" s="146" t="s">
        <v>21</v>
      </c>
      <c r="E12" s="40"/>
      <c r="F12" s="135" t="s">
        <v>22</v>
      </c>
      <c r="G12" s="40"/>
      <c r="H12" s="40"/>
      <c r="I12" s="151" t="s">
        <v>23</v>
      </c>
      <c r="J12" s="152" t="str">
        <f>'Rekapitulace stavby'!AN8</f>
        <v>24. 5. 2019</v>
      </c>
      <c r="K12" s="40"/>
      <c r="L12" s="14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48"/>
      <c r="J13" s="40"/>
      <c r="K13" s="40"/>
      <c r="L13" s="149"/>
      <c r="S13" s="40"/>
      <c r="T13" s="40"/>
      <c r="U13" s="40"/>
      <c r="V13" s="40"/>
      <c r="W13" s="40"/>
      <c r="X13" s="40"/>
      <c r="Y13" s="40"/>
      <c r="Z13" s="40"/>
      <c r="AA13" s="40"/>
      <c r="AB13" s="40"/>
      <c r="AC13" s="40"/>
      <c r="AD13" s="40"/>
      <c r="AE13" s="40"/>
    </row>
    <row r="14" s="2" customFormat="1" ht="12" customHeight="1">
      <c r="A14" s="40"/>
      <c r="B14" s="46"/>
      <c r="C14" s="40"/>
      <c r="D14" s="146" t="s">
        <v>25</v>
      </c>
      <c r="E14" s="40"/>
      <c r="F14" s="40"/>
      <c r="G14" s="40"/>
      <c r="H14" s="40"/>
      <c r="I14" s="151" t="s">
        <v>26</v>
      </c>
      <c r="J14" s="135" t="s">
        <v>19</v>
      </c>
      <c r="K14" s="40"/>
      <c r="L14" s="149"/>
      <c r="S14" s="40"/>
      <c r="T14" s="40"/>
      <c r="U14" s="40"/>
      <c r="V14" s="40"/>
      <c r="W14" s="40"/>
      <c r="X14" s="40"/>
      <c r="Y14" s="40"/>
      <c r="Z14" s="40"/>
      <c r="AA14" s="40"/>
      <c r="AB14" s="40"/>
      <c r="AC14" s="40"/>
      <c r="AD14" s="40"/>
      <c r="AE14" s="40"/>
    </row>
    <row r="15" s="2" customFormat="1" ht="18" customHeight="1">
      <c r="A15" s="40"/>
      <c r="B15" s="46"/>
      <c r="C15" s="40"/>
      <c r="D15" s="40"/>
      <c r="E15" s="135" t="s">
        <v>28</v>
      </c>
      <c r="F15" s="40"/>
      <c r="G15" s="40"/>
      <c r="H15" s="40"/>
      <c r="I15" s="151" t="s">
        <v>29</v>
      </c>
      <c r="J15" s="135" t="s">
        <v>19</v>
      </c>
      <c r="K15" s="40"/>
      <c r="L15" s="14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48"/>
      <c r="J16" s="40"/>
      <c r="K16" s="40"/>
      <c r="L16" s="149"/>
      <c r="S16" s="40"/>
      <c r="T16" s="40"/>
      <c r="U16" s="40"/>
      <c r="V16" s="40"/>
      <c r="W16" s="40"/>
      <c r="X16" s="40"/>
      <c r="Y16" s="40"/>
      <c r="Z16" s="40"/>
      <c r="AA16" s="40"/>
      <c r="AB16" s="40"/>
      <c r="AC16" s="40"/>
      <c r="AD16" s="40"/>
      <c r="AE16" s="40"/>
    </row>
    <row r="17" s="2" customFormat="1" ht="12" customHeight="1">
      <c r="A17" s="40"/>
      <c r="B17" s="46"/>
      <c r="C17" s="40"/>
      <c r="D17" s="146" t="s">
        <v>31</v>
      </c>
      <c r="E17" s="40"/>
      <c r="F17" s="40"/>
      <c r="G17" s="40"/>
      <c r="H17" s="40"/>
      <c r="I17" s="151" t="s">
        <v>26</v>
      </c>
      <c r="J17" s="35" t="str">
        <f>'Rekapitulace stavby'!AN13</f>
        <v>Vyplň údaj</v>
      </c>
      <c r="K17" s="40"/>
      <c r="L17" s="14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51" t="s">
        <v>29</v>
      </c>
      <c r="J18" s="35" t="str">
        <f>'Rekapitulace stavby'!AN14</f>
        <v>Vyplň údaj</v>
      </c>
      <c r="K18" s="40"/>
      <c r="L18" s="14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48"/>
      <c r="J19" s="40"/>
      <c r="K19" s="40"/>
      <c r="L19" s="149"/>
      <c r="S19" s="40"/>
      <c r="T19" s="40"/>
      <c r="U19" s="40"/>
      <c r="V19" s="40"/>
      <c r="W19" s="40"/>
      <c r="X19" s="40"/>
      <c r="Y19" s="40"/>
      <c r="Z19" s="40"/>
      <c r="AA19" s="40"/>
      <c r="AB19" s="40"/>
      <c r="AC19" s="40"/>
      <c r="AD19" s="40"/>
      <c r="AE19" s="40"/>
    </row>
    <row r="20" s="2" customFormat="1" ht="12" customHeight="1">
      <c r="A20" s="40"/>
      <c r="B20" s="46"/>
      <c r="C20" s="40"/>
      <c r="D20" s="146" t="s">
        <v>33</v>
      </c>
      <c r="E20" s="40"/>
      <c r="F20" s="40"/>
      <c r="G20" s="40"/>
      <c r="H20" s="40"/>
      <c r="I20" s="151" t="s">
        <v>26</v>
      </c>
      <c r="J20" s="135" t="s">
        <v>19</v>
      </c>
      <c r="K20" s="40"/>
      <c r="L20" s="149"/>
      <c r="S20" s="40"/>
      <c r="T20" s="40"/>
      <c r="U20" s="40"/>
      <c r="V20" s="40"/>
      <c r="W20" s="40"/>
      <c r="X20" s="40"/>
      <c r="Y20" s="40"/>
      <c r="Z20" s="40"/>
      <c r="AA20" s="40"/>
      <c r="AB20" s="40"/>
      <c r="AC20" s="40"/>
      <c r="AD20" s="40"/>
      <c r="AE20" s="40"/>
    </row>
    <row r="21" s="2" customFormat="1" ht="18" customHeight="1">
      <c r="A21" s="40"/>
      <c r="B21" s="46"/>
      <c r="C21" s="40"/>
      <c r="D21" s="40"/>
      <c r="E21" s="135" t="s">
        <v>35</v>
      </c>
      <c r="F21" s="40"/>
      <c r="G21" s="40"/>
      <c r="H21" s="40"/>
      <c r="I21" s="151" t="s">
        <v>29</v>
      </c>
      <c r="J21" s="135" t="s">
        <v>19</v>
      </c>
      <c r="K21" s="40"/>
      <c r="L21" s="14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48"/>
      <c r="J22" s="40"/>
      <c r="K22" s="40"/>
      <c r="L22" s="149"/>
      <c r="S22" s="40"/>
      <c r="T22" s="40"/>
      <c r="U22" s="40"/>
      <c r="V22" s="40"/>
      <c r="W22" s="40"/>
      <c r="X22" s="40"/>
      <c r="Y22" s="40"/>
      <c r="Z22" s="40"/>
      <c r="AA22" s="40"/>
      <c r="AB22" s="40"/>
      <c r="AC22" s="40"/>
      <c r="AD22" s="40"/>
      <c r="AE22" s="40"/>
    </row>
    <row r="23" s="2" customFormat="1" ht="12" customHeight="1">
      <c r="A23" s="40"/>
      <c r="B23" s="46"/>
      <c r="C23" s="40"/>
      <c r="D23" s="146" t="s">
        <v>38</v>
      </c>
      <c r="E23" s="40"/>
      <c r="F23" s="40"/>
      <c r="G23" s="40"/>
      <c r="H23" s="40"/>
      <c r="I23" s="151" t="s">
        <v>26</v>
      </c>
      <c r="J23" s="135" t="s">
        <v>19</v>
      </c>
      <c r="K23" s="40"/>
      <c r="L23" s="149"/>
      <c r="S23" s="40"/>
      <c r="T23" s="40"/>
      <c r="U23" s="40"/>
      <c r="V23" s="40"/>
      <c r="W23" s="40"/>
      <c r="X23" s="40"/>
      <c r="Y23" s="40"/>
      <c r="Z23" s="40"/>
      <c r="AA23" s="40"/>
      <c r="AB23" s="40"/>
      <c r="AC23" s="40"/>
      <c r="AD23" s="40"/>
      <c r="AE23" s="40"/>
    </row>
    <row r="24" s="2" customFormat="1" ht="18" customHeight="1">
      <c r="A24" s="40"/>
      <c r="B24" s="46"/>
      <c r="C24" s="40"/>
      <c r="D24" s="40"/>
      <c r="E24" s="135" t="s">
        <v>130</v>
      </c>
      <c r="F24" s="40"/>
      <c r="G24" s="40"/>
      <c r="H24" s="40"/>
      <c r="I24" s="151" t="s">
        <v>29</v>
      </c>
      <c r="J24" s="135" t="s">
        <v>19</v>
      </c>
      <c r="K24" s="40"/>
      <c r="L24" s="14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48"/>
      <c r="J25" s="40"/>
      <c r="K25" s="40"/>
      <c r="L25" s="149"/>
      <c r="S25" s="40"/>
      <c r="T25" s="40"/>
      <c r="U25" s="40"/>
      <c r="V25" s="40"/>
      <c r="W25" s="40"/>
      <c r="X25" s="40"/>
      <c r="Y25" s="40"/>
      <c r="Z25" s="40"/>
      <c r="AA25" s="40"/>
      <c r="AB25" s="40"/>
      <c r="AC25" s="40"/>
      <c r="AD25" s="40"/>
      <c r="AE25" s="40"/>
    </row>
    <row r="26" s="2" customFormat="1" ht="12" customHeight="1">
      <c r="A26" s="40"/>
      <c r="B26" s="46"/>
      <c r="C26" s="40"/>
      <c r="D26" s="146" t="s">
        <v>40</v>
      </c>
      <c r="E26" s="40"/>
      <c r="F26" s="40"/>
      <c r="G26" s="40"/>
      <c r="H26" s="40"/>
      <c r="I26" s="148"/>
      <c r="J26" s="40"/>
      <c r="K26" s="40"/>
      <c r="L26" s="149"/>
      <c r="S26" s="40"/>
      <c r="T26" s="40"/>
      <c r="U26" s="40"/>
      <c r="V26" s="40"/>
      <c r="W26" s="40"/>
      <c r="X26" s="40"/>
      <c r="Y26" s="40"/>
      <c r="Z26" s="40"/>
      <c r="AA26" s="40"/>
      <c r="AB26" s="40"/>
      <c r="AC26" s="40"/>
      <c r="AD26" s="40"/>
      <c r="AE26" s="40"/>
    </row>
    <row r="27" s="8" customFormat="1" ht="16.5" customHeight="1">
      <c r="A27" s="153"/>
      <c r="B27" s="154"/>
      <c r="C27" s="153"/>
      <c r="D27" s="153"/>
      <c r="E27" s="155" t="s">
        <v>19</v>
      </c>
      <c r="F27" s="155"/>
      <c r="G27" s="155"/>
      <c r="H27" s="155"/>
      <c r="I27" s="156"/>
      <c r="J27" s="153"/>
      <c r="K27" s="153"/>
      <c r="L27" s="157"/>
      <c r="S27" s="153"/>
      <c r="T27" s="153"/>
      <c r="U27" s="153"/>
      <c r="V27" s="153"/>
      <c r="W27" s="153"/>
      <c r="X27" s="153"/>
      <c r="Y27" s="153"/>
      <c r="Z27" s="153"/>
      <c r="AA27" s="153"/>
      <c r="AB27" s="153"/>
      <c r="AC27" s="153"/>
      <c r="AD27" s="153"/>
      <c r="AE27" s="153"/>
    </row>
    <row r="28" s="2" customFormat="1" ht="6.96" customHeight="1">
      <c r="A28" s="40"/>
      <c r="B28" s="46"/>
      <c r="C28" s="40"/>
      <c r="D28" s="40"/>
      <c r="E28" s="40"/>
      <c r="F28" s="40"/>
      <c r="G28" s="40"/>
      <c r="H28" s="40"/>
      <c r="I28" s="148"/>
      <c r="J28" s="40"/>
      <c r="K28" s="40"/>
      <c r="L28" s="149"/>
      <c r="S28" s="40"/>
      <c r="T28" s="40"/>
      <c r="U28" s="40"/>
      <c r="V28" s="40"/>
      <c r="W28" s="40"/>
      <c r="X28" s="40"/>
      <c r="Y28" s="40"/>
      <c r="Z28" s="40"/>
      <c r="AA28" s="40"/>
      <c r="AB28" s="40"/>
      <c r="AC28" s="40"/>
      <c r="AD28" s="40"/>
      <c r="AE28" s="40"/>
    </row>
    <row r="29" s="2" customFormat="1" ht="6.96" customHeight="1">
      <c r="A29" s="40"/>
      <c r="B29" s="46"/>
      <c r="C29" s="40"/>
      <c r="D29" s="158"/>
      <c r="E29" s="158"/>
      <c r="F29" s="158"/>
      <c r="G29" s="158"/>
      <c r="H29" s="158"/>
      <c r="I29" s="159"/>
      <c r="J29" s="158"/>
      <c r="K29" s="158"/>
      <c r="L29" s="149"/>
      <c r="S29" s="40"/>
      <c r="T29" s="40"/>
      <c r="U29" s="40"/>
      <c r="V29" s="40"/>
      <c r="W29" s="40"/>
      <c r="X29" s="40"/>
      <c r="Y29" s="40"/>
      <c r="Z29" s="40"/>
      <c r="AA29" s="40"/>
      <c r="AB29" s="40"/>
      <c r="AC29" s="40"/>
      <c r="AD29" s="40"/>
      <c r="AE29" s="40"/>
    </row>
    <row r="30" s="2" customFormat="1" ht="25.44" customHeight="1">
      <c r="A30" s="40"/>
      <c r="B30" s="46"/>
      <c r="C30" s="40"/>
      <c r="D30" s="160" t="s">
        <v>42</v>
      </c>
      <c r="E30" s="40"/>
      <c r="F30" s="40"/>
      <c r="G30" s="40"/>
      <c r="H30" s="40"/>
      <c r="I30" s="148"/>
      <c r="J30" s="161">
        <f>ROUND(J92, 2)</f>
        <v>0</v>
      </c>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14.4" customHeight="1">
      <c r="A32" s="40"/>
      <c r="B32" s="46"/>
      <c r="C32" s="40"/>
      <c r="D32" s="40"/>
      <c r="E32" s="40"/>
      <c r="F32" s="162" t="s">
        <v>44</v>
      </c>
      <c r="G32" s="40"/>
      <c r="H32" s="40"/>
      <c r="I32" s="163" t="s">
        <v>43</v>
      </c>
      <c r="J32" s="162" t="s">
        <v>45</v>
      </c>
      <c r="K32" s="40"/>
      <c r="L32" s="149"/>
      <c r="S32" s="40"/>
      <c r="T32" s="40"/>
      <c r="U32" s="40"/>
      <c r="V32" s="40"/>
      <c r="W32" s="40"/>
      <c r="X32" s="40"/>
      <c r="Y32" s="40"/>
      <c r="Z32" s="40"/>
      <c r="AA32" s="40"/>
      <c r="AB32" s="40"/>
      <c r="AC32" s="40"/>
      <c r="AD32" s="40"/>
      <c r="AE32" s="40"/>
    </row>
    <row r="33" s="2" customFormat="1" ht="14.4" customHeight="1">
      <c r="A33" s="40"/>
      <c r="B33" s="46"/>
      <c r="C33" s="40"/>
      <c r="D33" s="164" t="s">
        <v>46</v>
      </c>
      <c r="E33" s="146" t="s">
        <v>47</v>
      </c>
      <c r="F33" s="165">
        <f>ROUND((SUM(BE92:BE374)),  2)</f>
        <v>0</v>
      </c>
      <c r="G33" s="40"/>
      <c r="H33" s="40"/>
      <c r="I33" s="166">
        <v>0.20999999999999999</v>
      </c>
      <c r="J33" s="165">
        <f>ROUND(((SUM(BE92:BE374))*I33),  2)</f>
        <v>0</v>
      </c>
      <c r="K33" s="40"/>
      <c r="L33" s="149"/>
      <c r="S33" s="40"/>
      <c r="T33" s="40"/>
      <c r="U33" s="40"/>
      <c r="V33" s="40"/>
      <c r="W33" s="40"/>
      <c r="X33" s="40"/>
      <c r="Y33" s="40"/>
      <c r="Z33" s="40"/>
      <c r="AA33" s="40"/>
      <c r="AB33" s="40"/>
      <c r="AC33" s="40"/>
      <c r="AD33" s="40"/>
      <c r="AE33" s="40"/>
    </row>
    <row r="34" s="2" customFormat="1" ht="14.4" customHeight="1">
      <c r="A34" s="40"/>
      <c r="B34" s="46"/>
      <c r="C34" s="40"/>
      <c r="D34" s="40"/>
      <c r="E34" s="146" t="s">
        <v>48</v>
      </c>
      <c r="F34" s="165">
        <f>ROUND((SUM(BF92:BF374)),  2)</f>
        <v>0</v>
      </c>
      <c r="G34" s="40"/>
      <c r="H34" s="40"/>
      <c r="I34" s="166">
        <v>0.14999999999999999</v>
      </c>
      <c r="J34" s="165">
        <f>ROUND(((SUM(BF92:BF374))*I34),  2)</f>
        <v>0</v>
      </c>
      <c r="K34" s="40"/>
      <c r="L34" s="149"/>
      <c r="S34" s="40"/>
      <c r="T34" s="40"/>
      <c r="U34" s="40"/>
      <c r="V34" s="40"/>
      <c r="W34" s="40"/>
      <c r="X34" s="40"/>
      <c r="Y34" s="40"/>
      <c r="Z34" s="40"/>
      <c r="AA34" s="40"/>
      <c r="AB34" s="40"/>
      <c r="AC34" s="40"/>
      <c r="AD34" s="40"/>
      <c r="AE34" s="40"/>
    </row>
    <row r="35" hidden="1" s="2" customFormat="1" ht="14.4" customHeight="1">
      <c r="A35" s="40"/>
      <c r="B35" s="46"/>
      <c r="C35" s="40"/>
      <c r="D35" s="40"/>
      <c r="E35" s="146" t="s">
        <v>49</v>
      </c>
      <c r="F35" s="165">
        <f>ROUND((SUM(BG92:BG374)),  2)</f>
        <v>0</v>
      </c>
      <c r="G35" s="40"/>
      <c r="H35" s="40"/>
      <c r="I35" s="166">
        <v>0.20999999999999999</v>
      </c>
      <c r="J35" s="165">
        <f>0</f>
        <v>0</v>
      </c>
      <c r="K35" s="40"/>
      <c r="L35" s="149"/>
      <c r="S35" s="40"/>
      <c r="T35" s="40"/>
      <c r="U35" s="40"/>
      <c r="V35" s="40"/>
      <c r="W35" s="40"/>
      <c r="X35" s="40"/>
      <c r="Y35" s="40"/>
      <c r="Z35" s="40"/>
      <c r="AA35" s="40"/>
      <c r="AB35" s="40"/>
      <c r="AC35" s="40"/>
      <c r="AD35" s="40"/>
      <c r="AE35" s="40"/>
    </row>
    <row r="36" hidden="1" s="2" customFormat="1" ht="14.4" customHeight="1">
      <c r="A36" s="40"/>
      <c r="B36" s="46"/>
      <c r="C36" s="40"/>
      <c r="D36" s="40"/>
      <c r="E36" s="146" t="s">
        <v>50</v>
      </c>
      <c r="F36" s="165">
        <f>ROUND((SUM(BH92:BH374)),  2)</f>
        <v>0</v>
      </c>
      <c r="G36" s="40"/>
      <c r="H36" s="40"/>
      <c r="I36" s="166">
        <v>0.14999999999999999</v>
      </c>
      <c r="J36" s="165">
        <f>0</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51</v>
      </c>
      <c r="F37" s="165">
        <f>ROUND((SUM(BI92:BI374)),  2)</f>
        <v>0</v>
      </c>
      <c r="G37" s="40"/>
      <c r="H37" s="40"/>
      <c r="I37" s="166">
        <v>0</v>
      </c>
      <c r="J37" s="165">
        <f>0</f>
        <v>0</v>
      </c>
      <c r="K37" s="40"/>
      <c r="L37" s="14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48"/>
      <c r="J38" s="40"/>
      <c r="K38" s="40"/>
      <c r="L38" s="149"/>
      <c r="S38" s="40"/>
      <c r="T38" s="40"/>
      <c r="U38" s="40"/>
      <c r="V38" s="40"/>
      <c r="W38" s="40"/>
      <c r="X38" s="40"/>
      <c r="Y38" s="40"/>
      <c r="Z38" s="40"/>
      <c r="AA38" s="40"/>
      <c r="AB38" s="40"/>
      <c r="AC38" s="40"/>
      <c r="AD38" s="40"/>
      <c r="AE38" s="40"/>
    </row>
    <row r="39" s="2" customFormat="1" ht="25.44" customHeight="1">
      <c r="A39" s="40"/>
      <c r="B39" s="46"/>
      <c r="C39" s="167"/>
      <c r="D39" s="168" t="s">
        <v>52</v>
      </c>
      <c r="E39" s="169"/>
      <c r="F39" s="169"/>
      <c r="G39" s="170" t="s">
        <v>53</v>
      </c>
      <c r="H39" s="171" t="s">
        <v>54</v>
      </c>
      <c r="I39" s="172"/>
      <c r="J39" s="173">
        <f>SUM(J30:J37)</f>
        <v>0</v>
      </c>
      <c r="K39" s="174"/>
      <c r="L39" s="149"/>
      <c r="S39" s="40"/>
      <c r="T39" s="40"/>
      <c r="U39" s="40"/>
      <c r="V39" s="40"/>
      <c r="W39" s="40"/>
      <c r="X39" s="40"/>
      <c r="Y39" s="40"/>
      <c r="Z39" s="40"/>
      <c r="AA39" s="40"/>
      <c r="AB39" s="40"/>
      <c r="AC39" s="40"/>
      <c r="AD39" s="40"/>
      <c r="AE39" s="40"/>
    </row>
    <row r="40" s="2" customFormat="1" ht="14.4" customHeight="1">
      <c r="A40" s="40"/>
      <c r="B40" s="175"/>
      <c r="C40" s="176"/>
      <c r="D40" s="176"/>
      <c r="E40" s="176"/>
      <c r="F40" s="176"/>
      <c r="G40" s="176"/>
      <c r="H40" s="176"/>
      <c r="I40" s="177"/>
      <c r="J40" s="176"/>
      <c r="K40" s="176"/>
      <c r="L40" s="149"/>
      <c r="S40" s="40"/>
      <c r="T40" s="40"/>
      <c r="U40" s="40"/>
      <c r="V40" s="40"/>
      <c r="W40" s="40"/>
      <c r="X40" s="40"/>
      <c r="Y40" s="40"/>
      <c r="Z40" s="40"/>
      <c r="AA40" s="40"/>
      <c r="AB40" s="40"/>
      <c r="AC40" s="40"/>
      <c r="AD40" s="40"/>
      <c r="AE40" s="40"/>
    </row>
    <row r="44" s="2" customFormat="1" ht="6.96" customHeight="1">
      <c r="A44" s="40"/>
      <c r="B44" s="178"/>
      <c r="C44" s="179"/>
      <c r="D44" s="179"/>
      <c r="E44" s="179"/>
      <c r="F44" s="179"/>
      <c r="G44" s="179"/>
      <c r="H44" s="179"/>
      <c r="I44" s="180"/>
      <c r="J44" s="179"/>
      <c r="K44" s="179"/>
      <c r="L44" s="149"/>
      <c r="S44" s="40"/>
      <c r="T44" s="40"/>
      <c r="U44" s="40"/>
      <c r="V44" s="40"/>
      <c r="W44" s="40"/>
      <c r="X44" s="40"/>
      <c r="Y44" s="40"/>
      <c r="Z44" s="40"/>
      <c r="AA44" s="40"/>
      <c r="AB44" s="40"/>
      <c r="AC44" s="40"/>
      <c r="AD44" s="40"/>
      <c r="AE44" s="40"/>
    </row>
    <row r="45" s="2" customFormat="1" ht="24.96" customHeight="1">
      <c r="A45" s="40"/>
      <c r="B45" s="41"/>
      <c r="C45" s="25" t="s">
        <v>131</v>
      </c>
      <c r="D45" s="42"/>
      <c r="E45" s="42"/>
      <c r="F45" s="42"/>
      <c r="G45" s="42"/>
      <c r="H45" s="42"/>
      <c r="I45" s="148"/>
      <c r="J45" s="42"/>
      <c r="K45" s="42"/>
      <c r="L45" s="14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48"/>
      <c r="J46" s="42"/>
      <c r="K46" s="42"/>
      <c r="L46" s="14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16.5" customHeight="1">
      <c r="A48" s="40"/>
      <c r="B48" s="41"/>
      <c r="C48" s="42"/>
      <c r="D48" s="42"/>
      <c r="E48" s="181" t="str">
        <f>E7</f>
        <v>Splašková kanalizace Mělice s převedením odpadníchvod do Lohenic</v>
      </c>
      <c r="F48" s="34"/>
      <c r="G48" s="34"/>
      <c r="H48" s="34"/>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128</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71" t="str">
        <f>E9</f>
        <v>IO-01 - Splašková kanalizace - výtlačné potrubí</v>
      </c>
      <c r="F50" s="42"/>
      <c r="G50" s="42"/>
      <c r="H50" s="42"/>
      <c r="I50" s="148"/>
      <c r="J50" s="42"/>
      <c r="K50" s="42"/>
      <c r="L50" s="14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48"/>
      <c r="J51" s="42"/>
      <c r="K51" s="42"/>
      <c r="L51" s="14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k.ú. Mělice a Lohenice u Přelouče</v>
      </c>
      <c r="G52" s="42"/>
      <c r="H52" s="42"/>
      <c r="I52" s="151" t="s">
        <v>23</v>
      </c>
      <c r="J52" s="74" t="str">
        <f>IF(J12="","",J12)</f>
        <v>24. 5. 2019</v>
      </c>
      <c r="K52" s="42"/>
      <c r="L52" s="14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40.05" customHeight="1">
      <c r="A54" s="40"/>
      <c r="B54" s="41"/>
      <c r="C54" s="34" t="s">
        <v>25</v>
      </c>
      <c r="D54" s="42"/>
      <c r="E54" s="42"/>
      <c r="F54" s="29" t="str">
        <f>E15</f>
        <v>Město Přelouč, Čs. Armády 1665, Přelouč</v>
      </c>
      <c r="G54" s="42"/>
      <c r="H54" s="42"/>
      <c r="I54" s="151" t="s">
        <v>33</v>
      </c>
      <c r="J54" s="38" t="str">
        <f>E21</f>
        <v>IKKO Hradec Králové,s.r.o., Bratří Štefanů 238, HK</v>
      </c>
      <c r="K54" s="42"/>
      <c r="L54" s="149"/>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151" t="s">
        <v>38</v>
      </c>
      <c r="J55" s="38" t="str">
        <f>E24</f>
        <v>K.Hlaváčková</v>
      </c>
      <c r="K55" s="42"/>
      <c r="L55" s="14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48"/>
      <c r="J56" s="42"/>
      <c r="K56" s="42"/>
      <c r="L56" s="149"/>
      <c r="S56" s="40"/>
      <c r="T56" s="40"/>
      <c r="U56" s="40"/>
      <c r="V56" s="40"/>
      <c r="W56" s="40"/>
      <c r="X56" s="40"/>
      <c r="Y56" s="40"/>
      <c r="Z56" s="40"/>
      <c r="AA56" s="40"/>
      <c r="AB56" s="40"/>
      <c r="AC56" s="40"/>
      <c r="AD56" s="40"/>
      <c r="AE56" s="40"/>
    </row>
    <row r="57" s="2" customFormat="1" ht="29.28" customHeight="1">
      <c r="A57" s="40"/>
      <c r="B57" s="41"/>
      <c r="C57" s="182" t="s">
        <v>132</v>
      </c>
      <c r="D57" s="183"/>
      <c r="E57" s="183"/>
      <c r="F57" s="183"/>
      <c r="G57" s="183"/>
      <c r="H57" s="183"/>
      <c r="I57" s="184"/>
      <c r="J57" s="185" t="s">
        <v>133</v>
      </c>
      <c r="K57" s="183"/>
      <c r="L57" s="14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48"/>
      <c r="J58" s="42"/>
      <c r="K58" s="42"/>
      <c r="L58" s="149"/>
      <c r="S58" s="40"/>
      <c r="T58" s="40"/>
      <c r="U58" s="40"/>
      <c r="V58" s="40"/>
      <c r="W58" s="40"/>
      <c r="X58" s="40"/>
      <c r="Y58" s="40"/>
      <c r="Z58" s="40"/>
      <c r="AA58" s="40"/>
      <c r="AB58" s="40"/>
      <c r="AC58" s="40"/>
      <c r="AD58" s="40"/>
      <c r="AE58" s="40"/>
    </row>
    <row r="59" s="2" customFormat="1" ht="22.8" customHeight="1">
      <c r="A59" s="40"/>
      <c r="B59" s="41"/>
      <c r="C59" s="186" t="s">
        <v>74</v>
      </c>
      <c r="D59" s="42"/>
      <c r="E59" s="42"/>
      <c r="F59" s="42"/>
      <c r="G59" s="42"/>
      <c r="H59" s="42"/>
      <c r="I59" s="148"/>
      <c r="J59" s="104">
        <f>J92</f>
        <v>0</v>
      </c>
      <c r="K59" s="42"/>
      <c r="L59" s="149"/>
      <c r="S59" s="40"/>
      <c r="T59" s="40"/>
      <c r="U59" s="40"/>
      <c r="V59" s="40"/>
      <c r="W59" s="40"/>
      <c r="X59" s="40"/>
      <c r="Y59" s="40"/>
      <c r="Z59" s="40"/>
      <c r="AA59" s="40"/>
      <c r="AB59" s="40"/>
      <c r="AC59" s="40"/>
      <c r="AD59" s="40"/>
      <c r="AE59" s="40"/>
      <c r="AU59" s="19" t="s">
        <v>134</v>
      </c>
    </row>
    <row r="60" s="9" customFormat="1" ht="24.96" customHeight="1">
      <c r="A60" s="9"/>
      <c r="B60" s="187"/>
      <c r="C60" s="188"/>
      <c r="D60" s="189" t="s">
        <v>135</v>
      </c>
      <c r="E60" s="190"/>
      <c r="F60" s="190"/>
      <c r="G60" s="190"/>
      <c r="H60" s="190"/>
      <c r="I60" s="191"/>
      <c r="J60" s="192">
        <f>J93</f>
        <v>0</v>
      </c>
      <c r="K60" s="188"/>
      <c r="L60" s="193"/>
      <c r="S60" s="9"/>
      <c r="T60" s="9"/>
      <c r="U60" s="9"/>
      <c r="V60" s="9"/>
      <c r="W60" s="9"/>
      <c r="X60" s="9"/>
      <c r="Y60" s="9"/>
      <c r="Z60" s="9"/>
      <c r="AA60" s="9"/>
      <c r="AB60" s="9"/>
      <c r="AC60" s="9"/>
      <c r="AD60" s="9"/>
      <c r="AE60" s="9"/>
    </row>
    <row r="61" s="10" customFormat="1" ht="19.92" customHeight="1">
      <c r="A61" s="10"/>
      <c r="B61" s="194"/>
      <c r="C61" s="127"/>
      <c r="D61" s="195" t="s">
        <v>136</v>
      </c>
      <c r="E61" s="196"/>
      <c r="F61" s="196"/>
      <c r="G61" s="196"/>
      <c r="H61" s="196"/>
      <c r="I61" s="197"/>
      <c r="J61" s="198">
        <f>J94</f>
        <v>0</v>
      </c>
      <c r="K61" s="127"/>
      <c r="L61" s="199"/>
      <c r="S61" s="10"/>
      <c r="T61" s="10"/>
      <c r="U61" s="10"/>
      <c r="V61" s="10"/>
      <c r="W61" s="10"/>
      <c r="X61" s="10"/>
      <c r="Y61" s="10"/>
      <c r="Z61" s="10"/>
      <c r="AA61" s="10"/>
      <c r="AB61" s="10"/>
      <c r="AC61" s="10"/>
      <c r="AD61" s="10"/>
      <c r="AE61" s="10"/>
    </row>
    <row r="62" s="10" customFormat="1" ht="19.92" customHeight="1">
      <c r="A62" s="10"/>
      <c r="B62" s="194"/>
      <c r="C62" s="127"/>
      <c r="D62" s="195" t="s">
        <v>137</v>
      </c>
      <c r="E62" s="196"/>
      <c r="F62" s="196"/>
      <c r="G62" s="196"/>
      <c r="H62" s="196"/>
      <c r="I62" s="197"/>
      <c r="J62" s="198">
        <f>J223</f>
        <v>0</v>
      </c>
      <c r="K62" s="127"/>
      <c r="L62" s="199"/>
      <c r="S62" s="10"/>
      <c r="T62" s="10"/>
      <c r="U62" s="10"/>
      <c r="V62" s="10"/>
      <c r="W62" s="10"/>
      <c r="X62" s="10"/>
      <c r="Y62" s="10"/>
      <c r="Z62" s="10"/>
      <c r="AA62" s="10"/>
      <c r="AB62" s="10"/>
      <c r="AC62" s="10"/>
      <c r="AD62" s="10"/>
      <c r="AE62" s="10"/>
    </row>
    <row r="63" s="10" customFormat="1" ht="19.92" customHeight="1">
      <c r="A63" s="10"/>
      <c r="B63" s="194"/>
      <c r="C63" s="127"/>
      <c r="D63" s="195" t="s">
        <v>138</v>
      </c>
      <c r="E63" s="196"/>
      <c r="F63" s="196"/>
      <c r="G63" s="196"/>
      <c r="H63" s="196"/>
      <c r="I63" s="197"/>
      <c r="J63" s="198">
        <f>J228</f>
        <v>0</v>
      </c>
      <c r="K63" s="127"/>
      <c r="L63" s="199"/>
      <c r="S63" s="10"/>
      <c r="T63" s="10"/>
      <c r="U63" s="10"/>
      <c r="V63" s="10"/>
      <c r="W63" s="10"/>
      <c r="X63" s="10"/>
      <c r="Y63" s="10"/>
      <c r="Z63" s="10"/>
      <c r="AA63" s="10"/>
      <c r="AB63" s="10"/>
      <c r="AC63" s="10"/>
      <c r="AD63" s="10"/>
      <c r="AE63" s="10"/>
    </row>
    <row r="64" s="10" customFormat="1" ht="19.92" customHeight="1">
      <c r="A64" s="10"/>
      <c r="B64" s="194"/>
      <c r="C64" s="127"/>
      <c r="D64" s="195" t="s">
        <v>139</v>
      </c>
      <c r="E64" s="196"/>
      <c r="F64" s="196"/>
      <c r="G64" s="196"/>
      <c r="H64" s="196"/>
      <c r="I64" s="197"/>
      <c r="J64" s="198">
        <f>J233</f>
        <v>0</v>
      </c>
      <c r="K64" s="127"/>
      <c r="L64" s="199"/>
      <c r="S64" s="10"/>
      <c r="T64" s="10"/>
      <c r="U64" s="10"/>
      <c r="V64" s="10"/>
      <c r="W64" s="10"/>
      <c r="X64" s="10"/>
      <c r="Y64" s="10"/>
      <c r="Z64" s="10"/>
      <c r="AA64" s="10"/>
      <c r="AB64" s="10"/>
      <c r="AC64" s="10"/>
      <c r="AD64" s="10"/>
      <c r="AE64" s="10"/>
    </row>
    <row r="65" s="10" customFormat="1" ht="19.92" customHeight="1">
      <c r="A65" s="10"/>
      <c r="B65" s="194"/>
      <c r="C65" s="127"/>
      <c r="D65" s="195" t="s">
        <v>140</v>
      </c>
      <c r="E65" s="196"/>
      <c r="F65" s="196"/>
      <c r="G65" s="196"/>
      <c r="H65" s="196"/>
      <c r="I65" s="197"/>
      <c r="J65" s="198">
        <f>J255</f>
        <v>0</v>
      </c>
      <c r="K65" s="127"/>
      <c r="L65" s="199"/>
      <c r="S65" s="10"/>
      <c r="T65" s="10"/>
      <c r="U65" s="10"/>
      <c r="V65" s="10"/>
      <c r="W65" s="10"/>
      <c r="X65" s="10"/>
      <c r="Y65" s="10"/>
      <c r="Z65" s="10"/>
      <c r="AA65" s="10"/>
      <c r="AB65" s="10"/>
      <c r="AC65" s="10"/>
      <c r="AD65" s="10"/>
      <c r="AE65" s="10"/>
    </row>
    <row r="66" s="10" customFormat="1" ht="19.92" customHeight="1">
      <c r="A66" s="10"/>
      <c r="B66" s="194"/>
      <c r="C66" s="127"/>
      <c r="D66" s="195" t="s">
        <v>141</v>
      </c>
      <c r="E66" s="196"/>
      <c r="F66" s="196"/>
      <c r="G66" s="196"/>
      <c r="H66" s="196"/>
      <c r="I66" s="197"/>
      <c r="J66" s="198">
        <f>J330</f>
        <v>0</v>
      </c>
      <c r="K66" s="127"/>
      <c r="L66" s="199"/>
      <c r="S66" s="10"/>
      <c r="T66" s="10"/>
      <c r="U66" s="10"/>
      <c r="V66" s="10"/>
      <c r="W66" s="10"/>
      <c r="X66" s="10"/>
      <c r="Y66" s="10"/>
      <c r="Z66" s="10"/>
      <c r="AA66" s="10"/>
      <c r="AB66" s="10"/>
      <c r="AC66" s="10"/>
      <c r="AD66" s="10"/>
      <c r="AE66" s="10"/>
    </row>
    <row r="67" s="10" customFormat="1" ht="19.92" customHeight="1">
      <c r="A67" s="10"/>
      <c r="B67" s="194"/>
      <c r="C67" s="127"/>
      <c r="D67" s="195" t="s">
        <v>142</v>
      </c>
      <c r="E67" s="196"/>
      <c r="F67" s="196"/>
      <c r="G67" s="196"/>
      <c r="H67" s="196"/>
      <c r="I67" s="197"/>
      <c r="J67" s="198">
        <f>J340</f>
        <v>0</v>
      </c>
      <c r="K67" s="127"/>
      <c r="L67" s="199"/>
      <c r="S67" s="10"/>
      <c r="T67" s="10"/>
      <c r="U67" s="10"/>
      <c r="V67" s="10"/>
      <c r="W67" s="10"/>
      <c r="X67" s="10"/>
      <c r="Y67" s="10"/>
      <c r="Z67" s="10"/>
      <c r="AA67" s="10"/>
      <c r="AB67" s="10"/>
      <c r="AC67" s="10"/>
      <c r="AD67" s="10"/>
      <c r="AE67" s="10"/>
    </row>
    <row r="68" s="10" customFormat="1" ht="19.92" customHeight="1">
      <c r="A68" s="10"/>
      <c r="B68" s="194"/>
      <c r="C68" s="127"/>
      <c r="D68" s="195" t="s">
        <v>143</v>
      </c>
      <c r="E68" s="196"/>
      <c r="F68" s="196"/>
      <c r="G68" s="196"/>
      <c r="H68" s="196"/>
      <c r="I68" s="197"/>
      <c r="J68" s="198">
        <f>J355</f>
        <v>0</v>
      </c>
      <c r="K68" s="127"/>
      <c r="L68" s="199"/>
      <c r="S68" s="10"/>
      <c r="T68" s="10"/>
      <c r="U68" s="10"/>
      <c r="V68" s="10"/>
      <c r="W68" s="10"/>
      <c r="X68" s="10"/>
      <c r="Y68" s="10"/>
      <c r="Z68" s="10"/>
      <c r="AA68" s="10"/>
      <c r="AB68" s="10"/>
      <c r="AC68" s="10"/>
      <c r="AD68" s="10"/>
      <c r="AE68" s="10"/>
    </row>
    <row r="69" s="9" customFormat="1" ht="24.96" customHeight="1">
      <c r="A69" s="9"/>
      <c r="B69" s="187"/>
      <c r="C69" s="188"/>
      <c r="D69" s="189" t="s">
        <v>144</v>
      </c>
      <c r="E69" s="190"/>
      <c r="F69" s="190"/>
      <c r="G69" s="190"/>
      <c r="H69" s="190"/>
      <c r="I69" s="191"/>
      <c r="J69" s="192">
        <f>J358</f>
        <v>0</v>
      </c>
      <c r="K69" s="188"/>
      <c r="L69" s="193"/>
      <c r="S69" s="9"/>
      <c r="T69" s="9"/>
      <c r="U69" s="9"/>
      <c r="V69" s="9"/>
      <c r="W69" s="9"/>
      <c r="X69" s="9"/>
      <c r="Y69" s="9"/>
      <c r="Z69" s="9"/>
      <c r="AA69" s="9"/>
      <c r="AB69" s="9"/>
      <c r="AC69" s="9"/>
      <c r="AD69" s="9"/>
      <c r="AE69" s="9"/>
    </row>
    <row r="70" s="10" customFormat="1" ht="19.92" customHeight="1">
      <c r="A70" s="10"/>
      <c r="B70" s="194"/>
      <c r="C70" s="127"/>
      <c r="D70" s="195" t="s">
        <v>145</v>
      </c>
      <c r="E70" s="196"/>
      <c r="F70" s="196"/>
      <c r="G70" s="196"/>
      <c r="H70" s="196"/>
      <c r="I70" s="197"/>
      <c r="J70" s="198">
        <f>J359</f>
        <v>0</v>
      </c>
      <c r="K70" s="127"/>
      <c r="L70" s="199"/>
      <c r="S70" s="10"/>
      <c r="T70" s="10"/>
      <c r="U70" s="10"/>
      <c r="V70" s="10"/>
      <c r="W70" s="10"/>
      <c r="X70" s="10"/>
      <c r="Y70" s="10"/>
      <c r="Z70" s="10"/>
      <c r="AA70" s="10"/>
      <c r="AB70" s="10"/>
      <c r="AC70" s="10"/>
      <c r="AD70" s="10"/>
      <c r="AE70" s="10"/>
    </row>
    <row r="71" s="9" customFormat="1" ht="24.96" customHeight="1">
      <c r="A71" s="9"/>
      <c r="B71" s="187"/>
      <c r="C71" s="188"/>
      <c r="D71" s="189" t="s">
        <v>146</v>
      </c>
      <c r="E71" s="190"/>
      <c r="F71" s="190"/>
      <c r="G71" s="190"/>
      <c r="H71" s="190"/>
      <c r="I71" s="191"/>
      <c r="J71" s="192">
        <f>J367</f>
        <v>0</v>
      </c>
      <c r="K71" s="188"/>
      <c r="L71" s="193"/>
      <c r="S71" s="9"/>
      <c r="T71" s="9"/>
      <c r="U71" s="9"/>
      <c r="V71" s="9"/>
      <c r="W71" s="9"/>
      <c r="X71" s="9"/>
      <c r="Y71" s="9"/>
      <c r="Z71" s="9"/>
      <c r="AA71" s="9"/>
      <c r="AB71" s="9"/>
      <c r="AC71" s="9"/>
      <c r="AD71" s="9"/>
      <c r="AE71" s="9"/>
    </row>
    <row r="72" s="10" customFormat="1" ht="19.92" customHeight="1">
      <c r="A72" s="10"/>
      <c r="B72" s="194"/>
      <c r="C72" s="127"/>
      <c r="D72" s="195" t="s">
        <v>147</v>
      </c>
      <c r="E72" s="196"/>
      <c r="F72" s="196"/>
      <c r="G72" s="196"/>
      <c r="H72" s="196"/>
      <c r="I72" s="197"/>
      <c r="J72" s="198">
        <f>J368</f>
        <v>0</v>
      </c>
      <c r="K72" s="127"/>
      <c r="L72" s="199"/>
      <c r="S72" s="10"/>
      <c r="T72" s="10"/>
      <c r="U72" s="10"/>
      <c r="V72" s="10"/>
      <c r="W72" s="10"/>
      <c r="X72" s="10"/>
      <c r="Y72" s="10"/>
      <c r="Z72" s="10"/>
      <c r="AA72" s="10"/>
      <c r="AB72" s="10"/>
      <c r="AC72" s="10"/>
      <c r="AD72" s="10"/>
      <c r="AE72" s="10"/>
    </row>
    <row r="73" s="2" customFormat="1" ht="21.84" customHeight="1">
      <c r="A73" s="40"/>
      <c r="B73" s="41"/>
      <c r="C73" s="42"/>
      <c r="D73" s="42"/>
      <c r="E73" s="42"/>
      <c r="F73" s="42"/>
      <c r="G73" s="42"/>
      <c r="H73" s="42"/>
      <c r="I73" s="148"/>
      <c r="J73" s="42"/>
      <c r="K73" s="42"/>
      <c r="L73" s="149"/>
      <c r="S73" s="40"/>
      <c r="T73" s="40"/>
      <c r="U73" s="40"/>
      <c r="V73" s="40"/>
      <c r="W73" s="40"/>
      <c r="X73" s="40"/>
      <c r="Y73" s="40"/>
      <c r="Z73" s="40"/>
      <c r="AA73" s="40"/>
      <c r="AB73" s="40"/>
      <c r="AC73" s="40"/>
      <c r="AD73" s="40"/>
      <c r="AE73" s="40"/>
    </row>
    <row r="74" s="2" customFormat="1" ht="6.96" customHeight="1">
      <c r="A74" s="40"/>
      <c r="B74" s="61"/>
      <c r="C74" s="62"/>
      <c r="D74" s="62"/>
      <c r="E74" s="62"/>
      <c r="F74" s="62"/>
      <c r="G74" s="62"/>
      <c r="H74" s="62"/>
      <c r="I74" s="177"/>
      <c r="J74" s="62"/>
      <c r="K74" s="62"/>
      <c r="L74" s="149"/>
      <c r="S74" s="40"/>
      <c r="T74" s="40"/>
      <c r="U74" s="40"/>
      <c r="V74" s="40"/>
      <c r="W74" s="40"/>
      <c r="X74" s="40"/>
      <c r="Y74" s="40"/>
      <c r="Z74" s="40"/>
      <c r="AA74" s="40"/>
      <c r="AB74" s="40"/>
      <c r="AC74" s="40"/>
      <c r="AD74" s="40"/>
      <c r="AE74" s="40"/>
    </row>
    <row r="78" s="2" customFormat="1" ht="6.96" customHeight="1">
      <c r="A78" s="40"/>
      <c r="B78" s="63"/>
      <c r="C78" s="64"/>
      <c r="D78" s="64"/>
      <c r="E78" s="64"/>
      <c r="F78" s="64"/>
      <c r="G78" s="64"/>
      <c r="H78" s="64"/>
      <c r="I78" s="180"/>
      <c r="J78" s="64"/>
      <c r="K78" s="64"/>
      <c r="L78" s="149"/>
      <c r="S78" s="40"/>
      <c r="T78" s="40"/>
      <c r="U78" s="40"/>
      <c r="V78" s="40"/>
      <c r="W78" s="40"/>
      <c r="X78" s="40"/>
      <c r="Y78" s="40"/>
      <c r="Z78" s="40"/>
      <c r="AA78" s="40"/>
      <c r="AB78" s="40"/>
      <c r="AC78" s="40"/>
      <c r="AD78" s="40"/>
      <c r="AE78" s="40"/>
    </row>
    <row r="79" s="2" customFormat="1" ht="24.96" customHeight="1">
      <c r="A79" s="40"/>
      <c r="B79" s="41"/>
      <c r="C79" s="25" t="s">
        <v>148</v>
      </c>
      <c r="D79" s="42"/>
      <c r="E79" s="42"/>
      <c r="F79" s="42"/>
      <c r="G79" s="42"/>
      <c r="H79" s="42"/>
      <c r="I79" s="148"/>
      <c r="J79" s="42"/>
      <c r="K79" s="42"/>
      <c r="L79" s="149"/>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148"/>
      <c r="J80" s="42"/>
      <c r="K80" s="42"/>
      <c r="L80" s="149"/>
      <c r="S80" s="40"/>
      <c r="T80" s="40"/>
      <c r="U80" s="40"/>
      <c r="V80" s="40"/>
      <c r="W80" s="40"/>
      <c r="X80" s="40"/>
      <c r="Y80" s="40"/>
      <c r="Z80" s="40"/>
      <c r="AA80" s="40"/>
      <c r="AB80" s="40"/>
      <c r="AC80" s="40"/>
      <c r="AD80" s="40"/>
      <c r="AE80" s="40"/>
    </row>
    <row r="81" s="2" customFormat="1" ht="12" customHeight="1">
      <c r="A81" s="40"/>
      <c r="B81" s="41"/>
      <c r="C81" s="34" t="s">
        <v>16</v>
      </c>
      <c r="D81" s="42"/>
      <c r="E81" s="42"/>
      <c r="F81" s="42"/>
      <c r="G81" s="42"/>
      <c r="H81" s="42"/>
      <c r="I81" s="148"/>
      <c r="J81" s="42"/>
      <c r="K81" s="42"/>
      <c r="L81" s="149"/>
      <c r="S81" s="40"/>
      <c r="T81" s="40"/>
      <c r="U81" s="40"/>
      <c r="V81" s="40"/>
      <c r="W81" s="40"/>
      <c r="X81" s="40"/>
      <c r="Y81" s="40"/>
      <c r="Z81" s="40"/>
      <c r="AA81" s="40"/>
      <c r="AB81" s="40"/>
      <c r="AC81" s="40"/>
      <c r="AD81" s="40"/>
      <c r="AE81" s="40"/>
    </row>
    <row r="82" s="2" customFormat="1" ht="16.5" customHeight="1">
      <c r="A82" s="40"/>
      <c r="B82" s="41"/>
      <c r="C82" s="42"/>
      <c r="D82" s="42"/>
      <c r="E82" s="181" t="str">
        <f>E7</f>
        <v>Splašková kanalizace Mělice s převedením odpadníchvod do Lohenic</v>
      </c>
      <c r="F82" s="34"/>
      <c r="G82" s="34"/>
      <c r="H82" s="34"/>
      <c r="I82" s="148"/>
      <c r="J82" s="42"/>
      <c r="K82" s="42"/>
      <c r="L82" s="149"/>
      <c r="S82" s="40"/>
      <c r="T82" s="40"/>
      <c r="U82" s="40"/>
      <c r="V82" s="40"/>
      <c r="W82" s="40"/>
      <c r="X82" s="40"/>
      <c r="Y82" s="40"/>
      <c r="Z82" s="40"/>
      <c r="AA82" s="40"/>
      <c r="AB82" s="40"/>
      <c r="AC82" s="40"/>
      <c r="AD82" s="40"/>
      <c r="AE82" s="40"/>
    </row>
    <row r="83" s="2" customFormat="1" ht="12" customHeight="1">
      <c r="A83" s="40"/>
      <c r="B83" s="41"/>
      <c r="C83" s="34" t="s">
        <v>128</v>
      </c>
      <c r="D83" s="42"/>
      <c r="E83" s="42"/>
      <c r="F83" s="42"/>
      <c r="G83" s="42"/>
      <c r="H83" s="42"/>
      <c r="I83" s="148"/>
      <c r="J83" s="42"/>
      <c r="K83" s="42"/>
      <c r="L83" s="149"/>
      <c r="S83" s="40"/>
      <c r="T83" s="40"/>
      <c r="U83" s="40"/>
      <c r="V83" s="40"/>
      <c r="W83" s="40"/>
      <c r="X83" s="40"/>
      <c r="Y83" s="40"/>
      <c r="Z83" s="40"/>
      <c r="AA83" s="40"/>
      <c r="AB83" s="40"/>
      <c r="AC83" s="40"/>
      <c r="AD83" s="40"/>
      <c r="AE83" s="40"/>
    </row>
    <row r="84" s="2" customFormat="1" ht="16.5" customHeight="1">
      <c r="A84" s="40"/>
      <c r="B84" s="41"/>
      <c r="C84" s="42"/>
      <c r="D84" s="42"/>
      <c r="E84" s="71" t="str">
        <f>E9</f>
        <v>IO-01 - Splašková kanalizace - výtlačné potrubí</v>
      </c>
      <c r="F84" s="42"/>
      <c r="G84" s="42"/>
      <c r="H84" s="42"/>
      <c r="I84" s="148"/>
      <c r="J84" s="42"/>
      <c r="K84" s="42"/>
      <c r="L84" s="149"/>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148"/>
      <c r="J85" s="42"/>
      <c r="K85" s="42"/>
      <c r="L85" s="149"/>
      <c r="S85" s="40"/>
      <c r="T85" s="40"/>
      <c r="U85" s="40"/>
      <c r="V85" s="40"/>
      <c r="W85" s="40"/>
      <c r="X85" s="40"/>
      <c r="Y85" s="40"/>
      <c r="Z85" s="40"/>
      <c r="AA85" s="40"/>
      <c r="AB85" s="40"/>
      <c r="AC85" s="40"/>
      <c r="AD85" s="40"/>
      <c r="AE85" s="40"/>
    </row>
    <row r="86" s="2" customFormat="1" ht="12" customHeight="1">
      <c r="A86" s="40"/>
      <c r="B86" s="41"/>
      <c r="C86" s="34" t="s">
        <v>21</v>
      </c>
      <c r="D86" s="42"/>
      <c r="E86" s="42"/>
      <c r="F86" s="29" t="str">
        <f>F12</f>
        <v>k.ú. Mělice a Lohenice u Přelouče</v>
      </c>
      <c r="G86" s="42"/>
      <c r="H86" s="42"/>
      <c r="I86" s="151" t="s">
        <v>23</v>
      </c>
      <c r="J86" s="74" t="str">
        <f>IF(J12="","",J12)</f>
        <v>24. 5. 2019</v>
      </c>
      <c r="K86" s="42"/>
      <c r="L86" s="149"/>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148"/>
      <c r="J87" s="42"/>
      <c r="K87" s="42"/>
      <c r="L87" s="149"/>
      <c r="S87" s="40"/>
      <c r="T87" s="40"/>
      <c r="U87" s="40"/>
      <c r="V87" s="40"/>
      <c r="W87" s="40"/>
      <c r="X87" s="40"/>
      <c r="Y87" s="40"/>
      <c r="Z87" s="40"/>
      <c r="AA87" s="40"/>
      <c r="AB87" s="40"/>
      <c r="AC87" s="40"/>
      <c r="AD87" s="40"/>
      <c r="AE87" s="40"/>
    </row>
    <row r="88" s="2" customFormat="1" ht="40.05" customHeight="1">
      <c r="A88" s="40"/>
      <c r="B88" s="41"/>
      <c r="C88" s="34" t="s">
        <v>25</v>
      </c>
      <c r="D88" s="42"/>
      <c r="E88" s="42"/>
      <c r="F88" s="29" t="str">
        <f>E15</f>
        <v>Město Přelouč, Čs. Armády 1665, Přelouč</v>
      </c>
      <c r="G88" s="42"/>
      <c r="H88" s="42"/>
      <c r="I88" s="151" t="s">
        <v>33</v>
      </c>
      <c r="J88" s="38" t="str">
        <f>E21</f>
        <v>IKKO Hradec Králové,s.r.o., Bratří Štefanů 238, HK</v>
      </c>
      <c r="K88" s="42"/>
      <c r="L88" s="149"/>
      <c r="S88" s="40"/>
      <c r="T88" s="40"/>
      <c r="U88" s="40"/>
      <c r="V88" s="40"/>
      <c r="W88" s="40"/>
      <c r="X88" s="40"/>
      <c r="Y88" s="40"/>
      <c r="Z88" s="40"/>
      <c r="AA88" s="40"/>
      <c r="AB88" s="40"/>
      <c r="AC88" s="40"/>
      <c r="AD88" s="40"/>
      <c r="AE88" s="40"/>
    </row>
    <row r="89" s="2" customFormat="1" ht="15.15" customHeight="1">
      <c r="A89" s="40"/>
      <c r="B89" s="41"/>
      <c r="C89" s="34" t="s">
        <v>31</v>
      </c>
      <c r="D89" s="42"/>
      <c r="E89" s="42"/>
      <c r="F89" s="29" t="str">
        <f>IF(E18="","",E18)</f>
        <v>Vyplň údaj</v>
      </c>
      <c r="G89" s="42"/>
      <c r="H89" s="42"/>
      <c r="I89" s="151" t="s">
        <v>38</v>
      </c>
      <c r="J89" s="38" t="str">
        <f>E24</f>
        <v>K.Hlaváčková</v>
      </c>
      <c r="K89" s="42"/>
      <c r="L89" s="149"/>
      <c r="S89" s="40"/>
      <c r="T89" s="40"/>
      <c r="U89" s="40"/>
      <c r="V89" s="40"/>
      <c r="W89" s="40"/>
      <c r="X89" s="40"/>
      <c r="Y89" s="40"/>
      <c r="Z89" s="40"/>
      <c r="AA89" s="40"/>
      <c r="AB89" s="40"/>
      <c r="AC89" s="40"/>
      <c r="AD89" s="40"/>
      <c r="AE89" s="40"/>
    </row>
    <row r="90" s="2" customFormat="1" ht="10.32" customHeight="1">
      <c r="A90" s="40"/>
      <c r="B90" s="41"/>
      <c r="C90" s="42"/>
      <c r="D90" s="42"/>
      <c r="E90" s="42"/>
      <c r="F90" s="42"/>
      <c r="G90" s="42"/>
      <c r="H90" s="42"/>
      <c r="I90" s="148"/>
      <c r="J90" s="42"/>
      <c r="K90" s="42"/>
      <c r="L90" s="149"/>
      <c r="S90" s="40"/>
      <c r="T90" s="40"/>
      <c r="U90" s="40"/>
      <c r="V90" s="40"/>
      <c r="W90" s="40"/>
      <c r="X90" s="40"/>
      <c r="Y90" s="40"/>
      <c r="Z90" s="40"/>
      <c r="AA90" s="40"/>
      <c r="AB90" s="40"/>
      <c r="AC90" s="40"/>
      <c r="AD90" s="40"/>
      <c r="AE90" s="40"/>
    </row>
    <row r="91" s="11" customFormat="1" ht="29.28" customHeight="1">
      <c r="A91" s="200"/>
      <c r="B91" s="201"/>
      <c r="C91" s="202" t="s">
        <v>149</v>
      </c>
      <c r="D91" s="203" t="s">
        <v>61</v>
      </c>
      <c r="E91" s="203" t="s">
        <v>57</v>
      </c>
      <c r="F91" s="203" t="s">
        <v>58</v>
      </c>
      <c r="G91" s="203" t="s">
        <v>150</v>
      </c>
      <c r="H91" s="203" t="s">
        <v>151</v>
      </c>
      <c r="I91" s="204" t="s">
        <v>152</v>
      </c>
      <c r="J91" s="203" t="s">
        <v>133</v>
      </c>
      <c r="K91" s="205" t="s">
        <v>153</v>
      </c>
      <c r="L91" s="206"/>
      <c r="M91" s="94" t="s">
        <v>19</v>
      </c>
      <c r="N91" s="95" t="s">
        <v>46</v>
      </c>
      <c r="O91" s="95" t="s">
        <v>154</v>
      </c>
      <c r="P91" s="95" t="s">
        <v>155</v>
      </c>
      <c r="Q91" s="95" t="s">
        <v>156</v>
      </c>
      <c r="R91" s="95" t="s">
        <v>157</v>
      </c>
      <c r="S91" s="95" t="s">
        <v>158</v>
      </c>
      <c r="T91" s="96" t="s">
        <v>159</v>
      </c>
      <c r="U91" s="200"/>
      <c r="V91" s="200"/>
      <c r="W91" s="200"/>
      <c r="X91" s="200"/>
      <c r="Y91" s="200"/>
      <c r="Z91" s="200"/>
      <c r="AA91" s="200"/>
      <c r="AB91" s="200"/>
      <c r="AC91" s="200"/>
      <c r="AD91" s="200"/>
      <c r="AE91" s="200"/>
    </row>
    <row r="92" s="2" customFormat="1" ht="22.8" customHeight="1">
      <c r="A92" s="40"/>
      <c r="B92" s="41"/>
      <c r="C92" s="101" t="s">
        <v>160</v>
      </c>
      <c r="D92" s="42"/>
      <c r="E92" s="42"/>
      <c r="F92" s="42"/>
      <c r="G92" s="42"/>
      <c r="H92" s="42"/>
      <c r="I92" s="148"/>
      <c r="J92" s="207">
        <f>BK92</f>
        <v>0</v>
      </c>
      <c r="K92" s="42"/>
      <c r="L92" s="46"/>
      <c r="M92" s="97"/>
      <c r="N92" s="208"/>
      <c r="O92" s="98"/>
      <c r="P92" s="209">
        <f>P93+P358+P367</f>
        <v>0</v>
      </c>
      <c r="Q92" s="98"/>
      <c r="R92" s="209">
        <f>R93+R358+R367</f>
        <v>444.66113273000002</v>
      </c>
      <c r="S92" s="98"/>
      <c r="T92" s="210">
        <f>T93+T358+T367</f>
        <v>411.69399999999996</v>
      </c>
      <c r="U92" s="40"/>
      <c r="V92" s="40"/>
      <c r="W92" s="40"/>
      <c r="X92" s="40"/>
      <c r="Y92" s="40"/>
      <c r="Z92" s="40"/>
      <c r="AA92" s="40"/>
      <c r="AB92" s="40"/>
      <c r="AC92" s="40"/>
      <c r="AD92" s="40"/>
      <c r="AE92" s="40"/>
      <c r="AT92" s="19" t="s">
        <v>75</v>
      </c>
      <c r="AU92" s="19" t="s">
        <v>134</v>
      </c>
      <c r="BK92" s="211">
        <f>BK93+BK358+BK367</f>
        <v>0</v>
      </c>
    </row>
    <row r="93" s="12" customFormat="1" ht="25.92" customHeight="1">
      <c r="A93" s="12"/>
      <c r="B93" s="212"/>
      <c r="C93" s="213"/>
      <c r="D93" s="214" t="s">
        <v>75</v>
      </c>
      <c r="E93" s="215" t="s">
        <v>161</v>
      </c>
      <c r="F93" s="215" t="s">
        <v>161</v>
      </c>
      <c r="G93" s="213"/>
      <c r="H93" s="213"/>
      <c r="I93" s="216"/>
      <c r="J93" s="217">
        <f>BK93</f>
        <v>0</v>
      </c>
      <c r="K93" s="213"/>
      <c r="L93" s="218"/>
      <c r="M93" s="219"/>
      <c r="N93" s="220"/>
      <c r="O93" s="220"/>
      <c r="P93" s="221">
        <f>P94+P223+P228+P233+P255+P330+P340+P355</f>
        <v>0</v>
      </c>
      <c r="Q93" s="220"/>
      <c r="R93" s="221">
        <f>R94+R223+R228+R233+R255+R330+R340+R355</f>
        <v>444.48009773000001</v>
      </c>
      <c r="S93" s="220"/>
      <c r="T93" s="222">
        <f>T94+T223+T228+T233+T255+T330+T340+T355</f>
        <v>411.69399999999996</v>
      </c>
      <c r="U93" s="12"/>
      <c r="V93" s="12"/>
      <c r="W93" s="12"/>
      <c r="X93" s="12"/>
      <c r="Y93" s="12"/>
      <c r="Z93" s="12"/>
      <c r="AA93" s="12"/>
      <c r="AB93" s="12"/>
      <c r="AC93" s="12"/>
      <c r="AD93" s="12"/>
      <c r="AE93" s="12"/>
      <c r="AR93" s="223" t="s">
        <v>84</v>
      </c>
      <c r="AT93" s="224" t="s">
        <v>75</v>
      </c>
      <c r="AU93" s="224" t="s">
        <v>76</v>
      </c>
      <c r="AY93" s="223" t="s">
        <v>162</v>
      </c>
      <c r="BK93" s="225">
        <f>BK94+BK223+BK228+BK233+BK255+BK330+BK340+BK355</f>
        <v>0</v>
      </c>
    </row>
    <row r="94" s="12" customFormat="1" ht="22.8" customHeight="1">
      <c r="A94" s="12"/>
      <c r="B94" s="212"/>
      <c r="C94" s="213"/>
      <c r="D94" s="214" t="s">
        <v>75</v>
      </c>
      <c r="E94" s="226" t="s">
        <v>84</v>
      </c>
      <c r="F94" s="226" t="s">
        <v>163</v>
      </c>
      <c r="G94" s="213"/>
      <c r="H94" s="213"/>
      <c r="I94" s="216"/>
      <c r="J94" s="227">
        <f>BK94</f>
        <v>0</v>
      </c>
      <c r="K94" s="213"/>
      <c r="L94" s="218"/>
      <c r="M94" s="219"/>
      <c r="N94" s="220"/>
      <c r="O94" s="220"/>
      <c r="P94" s="221">
        <f>SUM(P95:P222)</f>
        <v>0</v>
      </c>
      <c r="Q94" s="220"/>
      <c r="R94" s="221">
        <f>SUM(R95:R222)</f>
        <v>12.60154468</v>
      </c>
      <c r="S94" s="220"/>
      <c r="T94" s="222">
        <f>SUM(T95:T222)</f>
        <v>411.69399999999996</v>
      </c>
      <c r="U94" s="12"/>
      <c r="V94" s="12"/>
      <c r="W94" s="12"/>
      <c r="X94" s="12"/>
      <c r="Y94" s="12"/>
      <c r="Z94" s="12"/>
      <c r="AA94" s="12"/>
      <c r="AB94" s="12"/>
      <c r="AC94" s="12"/>
      <c r="AD94" s="12"/>
      <c r="AE94" s="12"/>
      <c r="AR94" s="223" t="s">
        <v>84</v>
      </c>
      <c r="AT94" s="224" t="s">
        <v>75</v>
      </c>
      <c r="AU94" s="224" t="s">
        <v>84</v>
      </c>
      <c r="AY94" s="223" t="s">
        <v>162</v>
      </c>
      <c r="BK94" s="225">
        <f>SUM(BK95:BK222)</f>
        <v>0</v>
      </c>
    </row>
    <row r="95" s="2" customFormat="1" ht="33" customHeight="1">
      <c r="A95" s="40"/>
      <c r="B95" s="41"/>
      <c r="C95" s="228" t="s">
        <v>84</v>
      </c>
      <c r="D95" s="228" t="s">
        <v>164</v>
      </c>
      <c r="E95" s="229" t="s">
        <v>165</v>
      </c>
      <c r="F95" s="230" t="s">
        <v>166</v>
      </c>
      <c r="G95" s="231" t="s">
        <v>167</v>
      </c>
      <c r="H95" s="232">
        <v>570.79999999999995</v>
      </c>
      <c r="I95" s="233"/>
      <c r="J95" s="234">
        <f>ROUND(I95*H95,2)</f>
        <v>0</v>
      </c>
      <c r="K95" s="230" t="s">
        <v>168</v>
      </c>
      <c r="L95" s="46"/>
      <c r="M95" s="235" t="s">
        <v>19</v>
      </c>
      <c r="N95" s="236" t="s">
        <v>47</v>
      </c>
      <c r="O95" s="86"/>
      <c r="P95" s="237">
        <f>O95*H95</f>
        <v>0</v>
      </c>
      <c r="Q95" s="237">
        <v>0</v>
      </c>
      <c r="R95" s="237">
        <f>Q95*H95</f>
        <v>0</v>
      </c>
      <c r="S95" s="237">
        <v>0.32500000000000001</v>
      </c>
      <c r="T95" s="238">
        <f>S95*H95</f>
        <v>185.50999999999999</v>
      </c>
      <c r="U95" s="40"/>
      <c r="V95" s="40"/>
      <c r="W95" s="40"/>
      <c r="X95" s="40"/>
      <c r="Y95" s="40"/>
      <c r="Z95" s="40"/>
      <c r="AA95" s="40"/>
      <c r="AB95" s="40"/>
      <c r="AC95" s="40"/>
      <c r="AD95" s="40"/>
      <c r="AE95" s="40"/>
      <c r="AR95" s="239" t="s">
        <v>169</v>
      </c>
      <c r="AT95" s="239" t="s">
        <v>164</v>
      </c>
      <c r="AU95" s="239" t="s">
        <v>86</v>
      </c>
      <c r="AY95" s="19" t="s">
        <v>162</v>
      </c>
      <c r="BE95" s="240">
        <f>IF(N95="základní",J95,0)</f>
        <v>0</v>
      </c>
      <c r="BF95" s="240">
        <f>IF(N95="snížená",J95,0)</f>
        <v>0</v>
      </c>
      <c r="BG95" s="240">
        <f>IF(N95="zákl. přenesená",J95,0)</f>
        <v>0</v>
      </c>
      <c r="BH95" s="240">
        <f>IF(N95="sníž. přenesená",J95,0)</f>
        <v>0</v>
      </c>
      <c r="BI95" s="240">
        <f>IF(N95="nulová",J95,0)</f>
        <v>0</v>
      </c>
      <c r="BJ95" s="19" t="s">
        <v>84</v>
      </c>
      <c r="BK95" s="240">
        <f>ROUND(I95*H95,2)</f>
        <v>0</v>
      </c>
      <c r="BL95" s="19" t="s">
        <v>169</v>
      </c>
      <c r="BM95" s="239" t="s">
        <v>170</v>
      </c>
    </row>
    <row r="96" s="2" customFormat="1">
      <c r="A96" s="40"/>
      <c r="B96" s="41"/>
      <c r="C96" s="42"/>
      <c r="D96" s="241" t="s">
        <v>171</v>
      </c>
      <c r="E96" s="42"/>
      <c r="F96" s="242" t="s">
        <v>172</v>
      </c>
      <c r="G96" s="42"/>
      <c r="H96" s="42"/>
      <c r="I96" s="148"/>
      <c r="J96" s="42"/>
      <c r="K96" s="42"/>
      <c r="L96" s="46"/>
      <c r="M96" s="243"/>
      <c r="N96" s="244"/>
      <c r="O96" s="86"/>
      <c r="P96" s="86"/>
      <c r="Q96" s="86"/>
      <c r="R96" s="86"/>
      <c r="S96" s="86"/>
      <c r="T96" s="87"/>
      <c r="U96" s="40"/>
      <c r="V96" s="40"/>
      <c r="W96" s="40"/>
      <c r="X96" s="40"/>
      <c r="Y96" s="40"/>
      <c r="Z96" s="40"/>
      <c r="AA96" s="40"/>
      <c r="AB96" s="40"/>
      <c r="AC96" s="40"/>
      <c r="AD96" s="40"/>
      <c r="AE96" s="40"/>
      <c r="AT96" s="19" t="s">
        <v>171</v>
      </c>
      <c r="AU96" s="19" t="s">
        <v>86</v>
      </c>
    </row>
    <row r="97" s="13" customFormat="1">
      <c r="A97" s="13"/>
      <c r="B97" s="245"/>
      <c r="C97" s="246"/>
      <c r="D97" s="241" t="s">
        <v>173</v>
      </c>
      <c r="E97" s="247" t="s">
        <v>19</v>
      </c>
      <c r="F97" s="248" t="s">
        <v>174</v>
      </c>
      <c r="G97" s="246"/>
      <c r="H97" s="249">
        <v>570.79999999999995</v>
      </c>
      <c r="I97" s="250"/>
      <c r="J97" s="246"/>
      <c r="K97" s="246"/>
      <c r="L97" s="251"/>
      <c r="M97" s="252"/>
      <c r="N97" s="253"/>
      <c r="O97" s="253"/>
      <c r="P97" s="253"/>
      <c r="Q97" s="253"/>
      <c r="R97" s="253"/>
      <c r="S97" s="253"/>
      <c r="T97" s="254"/>
      <c r="U97" s="13"/>
      <c r="V97" s="13"/>
      <c r="W97" s="13"/>
      <c r="X97" s="13"/>
      <c r="Y97" s="13"/>
      <c r="Z97" s="13"/>
      <c r="AA97" s="13"/>
      <c r="AB97" s="13"/>
      <c r="AC97" s="13"/>
      <c r="AD97" s="13"/>
      <c r="AE97" s="13"/>
      <c r="AT97" s="255" t="s">
        <v>173</v>
      </c>
      <c r="AU97" s="255" t="s">
        <v>86</v>
      </c>
      <c r="AV97" s="13" t="s">
        <v>86</v>
      </c>
      <c r="AW97" s="13" t="s">
        <v>37</v>
      </c>
      <c r="AX97" s="13" t="s">
        <v>76</v>
      </c>
      <c r="AY97" s="255" t="s">
        <v>162</v>
      </c>
    </row>
    <row r="98" s="14" customFormat="1">
      <c r="A98" s="14"/>
      <c r="B98" s="256"/>
      <c r="C98" s="257"/>
      <c r="D98" s="241" t="s">
        <v>173</v>
      </c>
      <c r="E98" s="258" t="s">
        <v>19</v>
      </c>
      <c r="F98" s="259" t="s">
        <v>175</v>
      </c>
      <c r="G98" s="257"/>
      <c r="H98" s="260">
        <v>570.79999999999995</v>
      </c>
      <c r="I98" s="261"/>
      <c r="J98" s="257"/>
      <c r="K98" s="257"/>
      <c r="L98" s="262"/>
      <c r="M98" s="263"/>
      <c r="N98" s="264"/>
      <c r="O98" s="264"/>
      <c r="P98" s="264"/>
      <c r="Q98" s="264"/>
      <c r="R98" s="264"/>
      <c r="S98" s="264"/>
      <c r="T98" s="265"/>
      <c r="U98" s="14"/>
      <c r="V98" s="14"/>
      <c r="W98" s="14"/>
      <c r="X98" s="14"/>
      <c r="Y98" s="14"/>
      <c r="Z98" s="14"/>
      <c r="AA98" s="14"/>
      <c r="AB98" s="14"/>
      <c r="AC98" s="14"/>
      <c r="AD98" s="14"/>
      <c r="AE98" s="14"/>
      <c r="AT98" s="266" t="s">
        <v>173</v>
      </c>
      <c r="AU98" s="266" t="s">
        <v>86</v>
      </c>
      <c r="AV98" s="14" t="s">
        <v>176</v>
      </c>
      <c r="AW98" s="14" t="s">
        <v>37</v>
      </c>
      <c r="AX98" s="14" t="s">
        <v>76</v>
      </c>
      <c r="AY98" s="266" t="s">
        <v>162</v>
      </c>
    </row>
    <row r="99" s="15" customFormat="1">
      <c r="A99" s="15"/>
      <c r="B99" s="267"/>
      <c r="C99" s="268"/>
      <c r="D99" s="241" t="s">
        <v>173</v>
      </c>
      <c r="E99" s="269" t="s">
        <v>19</v>
      </c>
      <c r="F99" s="270" t="s">
        <v>177</v>
      </c>
      <c r="G99" s="268"/>
      <c r="H99" s="271">
        <v>570.79999999999995</v>
      </c>
      <c r="I99" s="272"/>
      <c r="J99" s="268"/>
      <c r="K99" s="268"/>
      <c r="L99" s="273"/>
      <c r="M99" s="274"/>
      <c r="N99" s="275"/>
      <c r="O99" s="275"/>
      <c r="P99" s="275"/>
      <c r="Q99" s="275"/>
      <c r="R99" s="275"/>
      <c r="S99" s="275"/>
      <c r="T99" s="276"/>
      <c r="U99" s="15"/>
      <c r="V99" s="15"/>
      <c r="W99" s="15"/>
      <c r="X99" s="15"/>
      <c r="Y99" s="15"/>
      <c r="Z99" s="15"/>
      <c r="AA99" s="15"/>
      <c r="AB99" s="15"/>
      <c r="AC99" s="15"/>
      <c r="AD99" s="15"/>
      <c r="AE99" s="15"/>
      <c r="AT99" s="277" t="s">
        <v>173</v>
      </c>
      <c r="AU99" s="277" t="s">
        <v>86</v>
      </c>
      <c r="AV99" s="15" t="s">
        <v>169</v>
      </c>
      <c r="AW99" s="15" t="s">
        <v>37</v>
      </c>
      <c r="AX99" s="15" t="s">
        <v>84</v>
      </c>
      <c r="AY99" s="277" t="s">
        <v>162</v>
      </c>
    </row>
    <row r="100" s="2" customFormat="1" ht="21.75" customHeight="1">
      <c r="A100" s="40"/>
      <c r="B100" s="41"/>
      <c r="C100" s="228" t="s">
        <v>86</v>
      </c>
      <c r="D100" s="228" t="s">
        <v>164</v>
      </c>
      <c r="E100" s="229" t="s">
        <v>178</v>
      </c>
      <c r="F100" s="230" t="s">
        <v>179</v>
      </c>
      <c r="G100" s="231" t="s">
        <v>167</v>
      </c>
      <c r="H100" s="232">
        <v>570.79999999999995</v>
      </c>
      <c r="I100" s="233"/>
      <c r="J100" s="234">
        <f>ROUND(I100*H100,2)</f>
        <v>0</v>
      </c>
      <c r="K100" s="230" t="s">
        <v>168</v>
      </c>
      <c r="L100" s="46"/>
      <c r="M100" s="235" t="s">
        <v>19</v>
      </c>
      <c r="N100" s="236" t="s">
        <v>47</v>
      </c>
      <c r="O100" s="86"/>
      <c r="P100" s="237">
        <f>O100*H100</f>
        <v>0</v>
      </c>
      <c r="Q100" s="237">
        <v>0</v>
      </c>
      <c r="R100" s="237">
        <f>Q100*H100</f>
        <v>0</v>
      </c>
      <c r="S100" s="237">
        <v>0.22</v>
      </c>
      <c r="T100" s="238">
        <f>S100*H100</f>
        <v>125.57599999999999</v>
      </c>
      <c r="U100" s="40"/>
      <c r="V100" s="40"/>
      <c r="W100" s="40"/>
      <c r="X100" s="40"/>
      <c r="Y100" s="40"/>
      <c r="Z100" s="40"/>
      <c r="AA100" s="40"/>
      <c r="AB100" s="40"/>
      <c r="AC100" s="40"/>
      <c r="AD100" s="40"/>
      <c r="AE100" s="40"/>
      <c r="AR100" s="239" t="s">
        <v>169</v>
      </c>
      <c r="AT100" s="239" t="s">
        <v>164</v>
      </c>
      <c r="AU100" s="239" t="s">
        <v>86</v>
      </c>
      <c r="AY100" s="19" t="s">
        <v>162</v>
      </c>
      <c r="BE100" s="240">
        <f>IF(N100="základní",J100,0)</f>
        <v>0</v>
      </c>
      <c r="BF100" s="240">
        <f>IF(N100="snížená",J100,0)</f>
        <v>0</v>
      </c>
      <c r="BG100" s="240">
        <f>IF(N100="zákl. přenesená",J100,0)</f>
        <v>0</v>
      </c>
      <c r="BH100" s="240">
        <f>IF(N100="sníž. přenesená",J100,0)</f>
        <v>0</v>
      </c>
      <c r="BI100" s="240">
        <f>IF(N100="nulová",J100,0)</f>
        <v>0</v>
      </c>
      <c r="BJ100" s="19" t="s">
        <v>84</v>
      </c>
      <c r="BK100" s="240">
        <f>ROUND(I100*H100,2)</f>
        <v>0</v>
      </c>
      <c r="BL100" s="19" t="s">
        <v>169</v>
      </c>
      <c r="BM100" s="239" t="s">
        <v>180</v>
      </c>
    </row>
    <row r="101" s="2" customFormat="1">
      <c r="A101" s="40"/>
      <c r="B101" s="41"/>
      <c r="C101" s="42"/>
      <c r="D101" s="241" t="s">
        <v>171</v>
      </c>
      <c r="E101" s="42"/>
      <c r="F101" s="242" t="s">
        <v>172</v>
      </c>
      <c r="G101" s="42"/>
      <c r="H101" s="42"/>
      <c r="I101" s="148"/>
      <c r="J101" s="42"/>
      <c r="K101" s="42"/>
      <c r="L101" s="46"/>
      <c r="M101" s="243"/>
      <c r="N101" s="244"/>
      <c r="O101" s="86"/>
      <c r="P101" s="86"/>
      <c r="Q101" s="86"/>
      <c r="R101" s="86"/>
      <c r="S101" s="86"/>
      <c r="T101" s="87"/>
      <c r="U101" s="40"/>
      <c r="V101" s="40"/>
      <c r="W101" s="40"/>
      <c r="X101" s="40"/>
      <c r="Y101" s="40"/>
      <c r="Z101" s="40"/>
      <c r="AA101" s="40"/>
      <c r="AB101" s="40"/>
      <c r="AC101" s="40"/>
      <c r="AD101" s="40"/>
      <c r="AE101" s="40"/>
      <c r="AT101" s="19" t="s">
        <v>171</v>
      </c>
      <c r="AU101" s="19" t="s">
        <v>86</v>
      </c>
    </row>
    <row r="102" s="13" customFormat="1">
      <c r="A102" s="13"/>
      <c r="B102" s="245"/>
      <c r="C102" s="246"/>
      <c r="D102" s="241" t="s">
        <v>173</v>
      </c>
      <c r="E102" s="247" t="s">
        <v>19</v>
      </c>
      <c r="F102" s="248" t="s">
        <v>174</v>
      </c>
      <c r="G102" s="246"/>
      <c r="H102" s="249">
        <v>570.79999999999995</v>
      </c>
      <c r="I102" s="250"/>
      <c r="J102" s="246"/>
      <c r="K102" s="246"/>
      <c r="L102" s="251"/>
      <c r="M102" s="252"/>
      <c r="N102" s="253"/>
      <c r="O102" s="253"/>
      <c r="P102" s="253"/>
      <c r="Q102" s="253"/>
      <c r="R102" s="253"/>
      <c r="S102" s="253"/>
      <c r="T102" s="254"/>
      <c r="U102" s="13"/>
      <c r="V102" s="13"/>
      <c r="W102" s="13"/>
      <c r="X102" s="13"/>
      <c r="Y102" s="13"/>
      <c r="Z102" s="13"/>
      <c r="AA102" s="13"/>
      <c r="AB102" s="13"/>
      <c r="AC102" s="13"/>
      <c r="AD102" s="13"/>
      <c r="AE102" s="13"/>
      <c r="AT102" s="255" t="s">
        <v>173</v>
      </c>
      <c r="AU102" s="255" t="s">
        <v>86</v>
      </c>
      <c r="AV102" s="13" t="s">
        <v>86</v>
      </c>
      <c r="AW102" s="13" t="s">
        <v>37</v>
      </c>
      <c r="AX102" s="13" t="s">
        <v>76</v>
      </c>
      <c r="AY102" s="255" t="s">
        <v>162</v>
      </c>
    </row>
    <row r="103" s="14" customFormat="1">
      <c r="A103" s="14"/>
      <c r="B103" s="256"/>
      <c r="C103" s="257"/>
      <c r="D103" s="241" t="s">
        <v>173</v>
      </c>
      <c r="E103" s="258" t="s">
        <v>19</v>
      </c>
      <c r="F103" s="259" t="s">
        <v>175</v>
      </c>
      <c r="G103" s="257"/>
      <c r="H103" s="260">
        <v>570.79999999999995</v>
      </c>
      <c r="I103" s="261"/>
      <c r="J103" s="257"/>
      <c r="K103" s="257"/>
      <c r="L103" s="262"/>
      <c r="M103" s="263"/>
      <c r="N103" s="264"/>
      <c r="O103" s="264"/>
      <c r="P103" s="264"/>
      <c r="Q103" s="264"/>
      <c r="R103" s="264"/>
      <c r="S103" s="264"/>
      <c r="T103" s="265"/>
      <c r="U103" s="14"/>
      <c r="V103" s="14"/>
      <c r="W103" s="14"/>
      <c r="X103" s="14"/>
      <c r="Y103" s="14"/>
      <c r="Z103" s="14"/>
      <c r="AA103" s="14"/>
      <c r="AB103" s="14"/>
      <c r="AC103" s="14"/>
      <c r="AD103" s="14"/>
      <c r="AE103" s="14"/>
      <c r="AT103" s="266" t="s">
        <v>173</v>
      </c>
      <c r="AU103" s="266" t="s">
        <v>86</v>
      </c>
      <c r="AV103" s="14" t="s">
        <v>176</v>
      </c>
      <c r="AW103" s="14" t="s">
        <v>37</v>
      </c>
      <c r="AX103" s="14" t="s">
        <v>76</v>
      </c>
      <c r="AY103" s="266" t="s">
        <v>162</v>
      </c>
    </row>
    <row r="104" s="15" customFormat="1">
      <c r="A104" s="15"/>
      <c r="B104" s="267"/>
      <c r="C104" s="268"/>
      <c r="D104" s="241" t="s">
        <v>173</v>
      </c>
      <c r="E104" s="269" t="s">
        <v>19</v>
      </c>
      <c r="F104" s="270" t="s">
        <v>177</v>
      </c>
      <c r="G104" s="268"/>
      <c r="H104" s="271">
        <v>570.79999999999995</v>
      </c>
      <c r="I104" s="272"/>
      <c r="J104" s="268"/>
      <c r="K104" s="268"/>
      <c r="L104" s="273"/>
      <c r="M104" s="274"/>
      <c r="N104" s="275"/>
      <c r="O104" s="275"/>
      <c r="P104" s="275"/>
      <c r="Q104" s="275"/>
      <c r="R104" s="275"/>
      <c r="S104" s="275"/>
      <c r="T104" s="276"/>
      <c r="U104" s="15"/>
      <c r="V104" s="15"/>
      <c r="W104" s="15"/>
      <c r="X104" s="15"/>
      <c r="Y104" s="15"/>
      <c r="Z104" s="15"/>
      <c r="AA104" s="15"/>
      <c r="AB104" s="15"/>
      <c r="AC104" s="15"/>
      <c r="AD104" s="15"/>
      <c r="AE104" s="15"/>
      <c r="AT104" s="277" t="s">
        <v>173</v>
      </c>
      <c r="AU104" s="277" t="s">
        <v>86</v>
      </c>
      <c r="AV104" s="15" t="s">
        <v>169</v>
      </c>
      <c r="AW104" s="15" t="s">
        <v>37</v>
      </c>
      <c r="AX104" s="15" t="s">
        <v>84</v>
      </c>
      <c r="AY104" s="277" t="s">
        <v>162</v>
      </c>
    </row>
    <row r="105" s="2" customFormat="1" ht="21.75" customHeight="1">
      <c r="A105" s="40"/>
      <c r="B105" s="41"/>
      <c r="C105" s="228" t="s">
        <v>176</v>
      </c>
      <c r="D105" s="228" t="s">
        <v>164</v>
      </c>
      <c r="E105" s="229" t="s">
        <v>181</v>
      </c>
      <c r="F105" s="230" t="s">
        <v>182</v>
      </c>
      <c r="G105" s="231" t="s">
        <v>167</v>
      </c>
      <c r="H105" s="232">
        <v>786</v>
      </c>
      <c r="I105" s="233"/>
      <c r="J105" s="234">
        <f>ROUND(I105*H105,2)</f>
        <v>0</v>
      </c>
      <c r="K105" s="230" t="s">
        <v>168</v>
      </c>
      <c r="L105" s="46"/>
      <c r="M105" s="235" t="s">
        <v>19</v>
      </c>
      <c r="N105" s="236" t="s">
        <v>47</v>
      </c>
      <c r="O105" s="86"/>
      <c r="P105" s="237">
        <f>O105*H105</f>
        <v>0</v>
      </c>
      <c r="Q105" s="237">
        <v>6.9999999999999994E-05</v>
      </c>
      <c r="R105" s="237">
        <f>Q105*H105</f>
        <v>0.055019999999999993</v>
      </c>
      <c r="S105" s="237">
        <v>0.128</v>
      </c>
      <c r="T105" s="238">
        <f>S105*H105</f>
        <v>100.608</v>
      </c>
      <c r="U105" s="40"/>
      <c r="V105" s="40"/>
      <c r="W105" s="40"/>
      <c r="X105" s="40"/>
      <c r="Y105" s="40"/>
      <c r="Z105" s="40"/>
      <c r="AA105" s="40"/>
      <c r="AB105" s="40"/>
      <c r="AC105" s="40"/>
      <c r="AD105" s="40"/>
      <c r="AE105" s="40"/>
      <c r="AR105" s="239" t="s">
        <v>169</v>
      </c>
      <c r="AT105" s="239" t="s">
        <v>164</v>
      </c>
      <c r="AU105" s="239" t="s">
        <v>86</v>
      </c>
      <c r="AY105" s="19" t="s">
        <v>162</v>
      </c>
      <c r="BE105" s="240">
        <f>IF(N105="základní",J105,0)</f>
        <v>0</v>
      </c>
      <c r="BF105" s="240">
        <f>IF(N105="snížená",J105,0)</f>
        <v>0</v>
      </c>
      <c r="BG105" s="240">
        <f>IF(N105="zákl. přenesená",J105,0)</f>
        <v>0</v>
      </c>
      <c r="BH105" s="240">
        <f>IF(N105="sníž. přenesená",J105,0)</f>
        <v>0</v>
      </c>
      <c r="BI105" s="240">
        <f>IF(N105="nulová",J105,0)</f>
        <v>0</v>
      </c>
      <c r="BJ105" s="19" t="s">
        <v>84</v>
      </c>
      <c r="BK105" s="240">
        <f>ROUND(I105*H105,2)</f>
        <v>0</v>
      </c>
      <c r="BL105" s="19" t="s">
        <v>169</v>
      </c>
      <c r="BM105" s="239" t="s">
        <v>183</v>
      </c>
    </row>
    <row r="106" s="2" customFormat="1">
      <c r="A106" s="40"/>
      <c r="B106" s="41"/>
      <c r="C106" s="42"/>
      <c r="D106" s="241" t="s">
        <v>171</v>
      </c>
      <c r="E106" s="42"/>
      <c r="F106" s="242" t="s">
        <v>184</v>
      </c>
      <c r="G106" s="42"/>
      <c r="H106" s="42"/>
      <c r="I106" s="148"/>
      <c r="J106" s="42"/>
      <c r="K106" s="42"/>
      <c r="L106" s="46"/>
      <c r="M106" s="243"/>
      <c r="N106" s="244"/>
      <c r="O106" s="86"/>
      <c r="P106" s="86"/>
      <c r="Q106" s="86"/>
      <c r="R106" s="86"/>
      <c r="S106" s="86"/>
      <c r="T106" s="87"/>
      <c r="U106" s="40"/>
      <c r="V106" s="40"/>
      <c r="W106" s="40"/>
      <c r="X106" s="40"/>
      <c r="Y106" s="40"/>
      <c r="Z106" s="40"/>
      <c r="AA106" s="40"/>
      <c r="AB106" s="40"/>
      <c r="AC106" s="40"/>
      <c r="AD106" s="40"/>
      <c r="AE106" s="40"/>
      <c r="AT106" s="19" t="s">
        <v>171</v>
      </c>
      <c r="AU106" s="19" t="s">
        <v>86</v>
      </c>
    </row>
    <row r="107" s="13" customFormat="1">
      <c r="A107" s="13"/>
      <c r="B107" s="245"/>
      <c r="C107" s="246"/>
      <c r="D107" s="241" t="s">
        <v>173</v>
      </c>
      <c r="E107" s="247" t="s">
        <v>19</v>
      </c>
      <c r="F107" s="248" t="s">
        <v>185</v>
      </c>
      <c r="G107" s="246"/>
      <c r="H107" s="249">
        <v>786</v>
      </c>
      <c r="I107" s="250"/>
      <c r="J107" s="246"/>
      <c r="K107" s="246"/>
      <c r="L107" s="251"/>
      <c r="M107" s="252"/>
      <c r="N107" s="253"/>
      <c r="O107" s="253"/>
      <c r="P107" s="253"/>
      <c r="Q107" s="253"/>
      <c r="R107" s="253"/>
      <c r="S107" s="253"/>
      <c r="T107" s="254"/>
      <c r="U107" s="13"/>
      <c r="V107" s="13"/>
      <c r="W107" s="13"/>
      <c r="X107" s="13"/>
      <c r="Y107" s="13"/>
      <c r="Z107" s="13"/>
      <c r="AA107" s="13"/>
      <c r="AB107" s="13"/>
      <c r="AC107" s="13"/>
      <c r="AD107" s="13"/>
      <c r="AE107" s="13"/>
      <c r="AT107" s="255" t="s">
        <v>173</v>
      </c>
      <c r="AU107" s="255" t="s">
        <v>86</v>
      </c>
      <c r="AV107" s="13" t="s">
        <v>86</v>
      </c>
      <c r="AW107" s="13" t="s">
        <v>37</v>
      </c>
      <c r="AX107" s="13" t="s">
        <v>76</v>
      </c>
      <c r="AY107" s="255" t="s">
        <v>162</v>
      </c>
    </row>
    <row r="108" s="14" customFormat="1">
      <c r="A108" s="14"/>
      <c r="B108" s="256"/>
      <c r="C108" s="257"/>
      <c r="D108" s="241" t="s">
        <v>173</v>
      </c>
      <c r="E108" s="258" t="s">
        <v>19</v>
      </c>
      <c r="F108" s="259" t="s">
        <v>175</v>
      </c>
      <c r="G108" s="257"/>
      <c r="H108" s="260">
        <v>786</v>
      </c>
      <c r="I108" s="261"/>
      <c r="J108" s="257"/>
      <c r="K108" s="257"/>
      <c r="L108" s="262"/>
      <c r="M108" s="263"/>
      <c r="N108" s="264"/>
      <c r="O108" s="264"/>
      <c r="P108" s="264"/>
      <c r="Q108" s="264"/>
      <c r="R108" s="264"/>
      <c r="S108" s="264"/>
      <c r="T108" s="265"/>
      <c r="U108" s="14"/>
      <c r="V108" s="14"/>
      <c r="W108" s="14"/>
      <c r="X108" s="14"/>
      <c r="Y108" s="14"/>
      <c r="Z108" s="14"/>
      <c r="AA108" s="14"/>
      <c r="AB108" s="14"/>
      <c r="AC108" s="14"/>
      <c r="AD108" s="14"/>
      <c r="AE108" s="14"/>
      <c r="AT108" s="266" t="s">
        <v>173</v>
      </c>
      <c r="AU108" s="266" t="s">
        <v>86</v>
      </c>
      <c r="AV108" s="14" t="s">
        <v>176</v>
      </c>
      <c r="AW108" s="14" t="s">
        <v>37</v>
      </c>
      <c r="AX108" s="14" t="s">
        <v>76</v>
      </c>
      <c r="AY108" s="266" t="s">
        <v>162</v>
      </c>
    </row>
    <row r="109" s="15" customFormat="1">
      <c r="A109" s="15"/>
      <c r="B109" s="267"/>
      <c r="C109" s="268"/>
      <c r="D109" s="241" t="s">
        <v>173</v>
      </c>
      <c r="E109" s="269" t="s">
        <v>19</v>
      </c>
      <c r="F109" s="270" t="s">
        <v>186</v>
      </c>
      <c r="G109" s="268"/>
      <c r="H109" s="271">
        <v>786</v>
      </c>
      <c r="I109" s="272"/>
      <c r="J109" s="268"/>
      <c r="K109" s="268"/>
      <c r="L109" s="273"/>
      <c r="M109" s="274"/>
      <c r="N109" s="275"/>
      <c r="O109" s="275"/>
      <c r="P109" s="275"/>
      <c r="Q109" s="275"/>
      <c r="R109" s="275"/>
      <c r="S109" s="275"/>
      <c r="T109" s="276"/>
      <c r="U109" s="15"/>
      <c r="V109" s="15"/>
      <c r="W109" s="15"/>
      <c r="X109" s="15"/>
      <c r="Y109" s="15"/>
      <c r="Z109" s="15"/>
      <c r="AA109" s="15"/>
      <c r="AB109" s="15"/>
      <c r="AC109" s="15"/>
      <c r="AD109" s="15"/>
      <c r="AE109" s="15"/>
      <c r="AT109" s="277" t="s">
        <v>173</v>
      </c>
      <c r="AU109" s="277" t="s">
        <v>86</v>
      </c>
      <c r="AV109" s="15" t="s">
        <v>169</v>
      </c>
      <c r="AW109" s="15" t="s">
        <v>37</v>
      </c>
      <c r="AX109" s="15" t="s">
        <v>84</v>
      </c>
      <c r="AY109" s="277" t="s">
        <v>162</v>
      </c>
    </row>
    <row r="110" s="2" customFormat="1" ht="16.5" customHeight="1">
      <c r="A110" s="40"/>
      <c r="B110" s="41"/>
      <c r="C110" s="228" t="s">
        <v>169</v>
      </c>
      <c r="D110" s="228" t="s">
        <v>164</v>
      </c>
      <c r="E110" s="229" t="s">
        <v>187</v>
      </c>
      <c r="F110" s="230" t="s">
        <v>188</v>
      </c>
      <c r="G110" s="231" t="s">
        <v>189</v>
      </c>
      <c r="H110" s="232">
        <v>168</v>
      </c>
      <c r="I110" s="233"/>
      <c r="J110" s="234">
        <f>ROUND(I110*H110,2)</f>
        <v>0</v>
      </c>
      <c r="K110" s="230" t="s">
        <v>168</v>
      </c>
      <c r="L110" s="46"/>
      <c r="M110" s="235" t="s">
        <v>19</v>
      </c>
      <c r="N110" s="236" t="s">
        <v>47</v>
      </c>
      <c r="O110" s="86"/>
      <c r="P110" s="237">
        <f>O110*H110</f>
        <v>0</v>
      </c>
      <c r="Q110" s="237">
        <v>0</v>
      </c>
      <c r="R110" s="237">
        <f>Q110*H110</f>
        <v>0</v>
      </c>
      <c r="S110" s="237">
        <v>0</v>
      </c>
      <c r="T110" s="238">
        <f>S110*H110</f>
        <v>0</v>
      </c>
      <c r="U110" s="40"/>
      <c r="V110" s="40"/>
      <c r="W110" s="40"/>
      <c r="X110" s="40"/>
      <c r="Y110" s="40"/>
      <c r="Z110" s="40"/>
      <c r="AA110" s="40"/>
      <c r="AB110" s="40"/>
      <c r="AC110" s="40"/>
      <c r="AD110" s="40"/>
      <c r="AE110" s="40"/>
      <c r="AR110" s="239" t="s">
        <v>169</v>
      </c>
      <c r="AT110" s="239" t="s">
        <v>164</v>
      </c>
      <c r="AU110" s="239" t="s">
        <v>86</v>
      </c>
      <c r="AY110" s="19" t="s">
        <v>162</v>
      </c>
      <c r="BE110" s="240">
        <f>IF(N110="základní",J110,0)</f>
        <v>0</v>
      </c>
      <c r="BF110" s="240">
        <f>IF(N110="snížená",J110,0)</f>
        <v>0</v>
      </c>
      <c r="BG110" s="240">
        <f>IF(N110="zákl. přenesená",J110,0)</f>
        <v>0</v>
      </c>
      <c r="BH110" s="240">
        <f>IF(N110="sníž. přenesená",J110,0)</f>
        <v>0</v>
      </c>
      <c r="BI110" s="240">
        <f>IF(N110="nulová",J110,0)</f>
        <v>0</v>
      </c>
      <c r="BJ110" s="19" t="s">
        <v>84</v>
      </c>
      <c r="BK110" s="240">
        <f>ROUND(I110*H110,2)</f>
        <v>0</v>
      </c>
      <c r="BL110" s="19" t="s">
        <v>169</v>
      </c>
      <c r="BM110" s="239" t="s">
        <v>190</v>
      </c>
    </row>
    <row r="111" s="2" customFormat="1">
      <c r="A111" s="40"/>
      <c r="B111" s="41"/>
      <c r="C111" s="42"/>
      <c r="D111" s="241" t="s">
        <v>171</v>
      </c>
      <c r="E111" s="42"/>
      <c r="F111" s="242" t="s">
        <v>191</v>
      </c>
      <c r="G111" s="42"/>
      <c r="H111" s="42"/>
      <c r="I111" s="148"/>
      <c r="J111" s="42"/>
      <c r="K111" s="42"/>
      <c r="L111" s="46"/>
      <c r="M111" s="243"/>
      <c r="N111" s="244"/>
      <c r="O111" s="86"/>
      <c r="P111" s="86"/>
      <c r="Q111" s="86"/>
      <c r="R111" s="86"/>
      <c r="S111" s="86"/>
      <c r="T111" s="87"/>
      <c r="U111" s="40"/>
      <c r="V111" s="40"/>
      <c r="W111" s="40"/>
      <c r="X111" s="40"/>
      <c r="Y111" s="40"/>
      <c r="Z111" s="40"/>
      <c r="AA111" s="40"/>
      <c r="AB111" s="40"/>
      <c r="AC111" s="40"/>
      <c r="AD111" s="40"/>
      <c r="AE111" s="40"/>
      <c r="AT111" s="19" t="s">
        <v>171</v>
      </c>
      <c r="AU111" s="19" t="s">
        <v>86</v>
      </c>
    </row>
    <row r="112" s="13" customFormat="1">
      <c r="A112" s="13"/>
      <c r="B112" s="245"/>
      <c r="C112" s="246"/>
      <c r="D112" s="241" t="s">
        <v>173</v>
      </c>
      <c r="E112" s="247" t="s">
        <v>19</v>
      </c>
      <c r="F112" s="248" t="s">
        <v>192</v>
      </c>
      <c r="G112" s="246"/>
      <c r="H112" s="249">
        <v>168</v>
      </c>
      <c r="I112" s="250"/>
      <c r="J112" s="246"/>
      <c r="K112" s="246"/>
      <c r="L112" s="251"/>
      <c r="M112" s="252"/>
      <c r="N112" s="253"/>
      <c r="O112" s="253"/>
      <c r="P112" s="253"/>
      <c r="Q112" s="253"/>
      <c r="R112" s="253"/>
      <c r="S112" s="253"/>
      <c r="T112" s="254"/>
      <c r="U112" s="13"/>
      <c r="V112" s="13"/>
      <c r="W112" s="13"/>
      <c r="X112" s="13"/>
      <c r="Y112" s="13"/>
      <c r="Z112" s="13"/>
      <c r="AA112" s="13"/>
      <c r="AB112" s="13"/>
      <c r="AC112" s="13"/>
      <c r="AD112" s="13"/>
      <c r="AE112" s="13"/>
      <c r="AT112" s="255" t="s">
        <v>173</v>
      </c>
      <c r="AU112" s="255" t="s">
        <v>86</v>
      </c>
      <c r="AV112" s="13" t="s">
        <v>86</v>
      </c>
      <c r="AW112" s="13" t="s">
        <v>37</v>
      </c>
      <c r="AX112" s="13" t="s">
        <v>84</v>
      </c>
      <c r="AY112" s="255" t="s">
        <v>162</v>
      </c>
    </row>
    <row r="113" s="2" customFormat="1" ht="21.75" customHeight="1">
      <c r="A113" s="40"/>
      <c r="B113" s="41"/>
      <c r="C113" s="228" t="s">
        <v>193</v>
      </c>
      <c r="D113" s="228" t="s">
        <v>164</v>
      </c>
      <c r="E113" s="229" t="s">
        <v>194</v>
      </c>
      <c r="F113" s="230" t="s">
        <v>195</v>
      </c>
      <c r="G113" s="231" t="s">
        <v>196</v>
      </c>
      <c r="H113" s="232">
        <v>7</v>
      </c>
      <c r="I113" s="233"/>
      <c r="J113" s="234">
        <f>ROUND(I113*H113,2)</f>
        <v>0</v>
      </c>
      <c r="K113" s="230" t="s">
        <v>168</v>
      </c>
      <c r="L113" s="46"/>
      <c r="M113" s="235" t="s">
        <v>19</v>
      </c>
      <c r="N113" s="236" t="s">
        <v>47</v>
      </c>
      <c r="O113" s="86"/>
      <c r="P113" s="237">
        <f>O113*H113</f>
        <v>0</v>
      </c>
      <c r="Q113" s="237">
        <v>0</v>
      </c>
      <c r="R113" s="237">
        <f>Q113*H113</f>
        <v>0</v>
      </c>
      <c r="S113" s="237">
        <v>0</v>
      </c>
      <c r="T113" s="238">
        <f>S113*H113</f>
        <v>0</v>
      </c>
      <c r="U113" s="40"/>
      <c r="V113" s="40"/>
      <c r="W113" s="40"/>
      <c r="X113" s="40"/>
      <c r="Y113" s="40"/>
      <c r="Z113" s="40"/>
      <c r="AA113" s="40"/>
      <c r="AB113" s="40"/>
      <c r="AC113" s="40"/>
      <c r="AD113" s="40"/>
      <c r="AE113" s="40"/>
      <c r="AR113" s="239" t="s">
        <v>169</v>
      </c>
      <c r="AT113" s="239" t="s">
        <v>164</v>
      </c>
      <c r="AU113" s="239" t="s">
        <v>86</v>
      </c>
      <c r="AY113" s="19" t="s">
        <v>162</v>
      </c>
      <c r="BE113" s="240">
        <f>IF(N113="základní",J113,0)</f>
        <v>0</v>
      </c>
      <c r="BF113" s="240">
        <f>IF(N113="snížená",J113,0)</f>
        <v>0</v>
      </c>
      <c r="BG113" s="240">
        <f>IF(N113="zákl. přenesená",J113,0)</f>
        <v>0</v>
      </c>
      <c r="BH113" s="240">
        <f>IF(N113="sníž. přenesená",J113,0)</f>
        <v>0</v>
      </c>
      <c r="BI113" s="240">
        <f>IF(N113="nulová",J113,0)</f>
        <v>0</v>
      </c>
      <c r="BJ113" s="19" t="s">
        <v>84</v>
      </c>
      <c r="BK113" s="240">
        <f>ROUND(I113*H113,2)</f>
        <v>0</v>
      </c>
      <c r="BL113" s="19" t="s">
        <v>169</v>
      </c>
      <c r="BM113" s="239" t="s">
        <v>197</v>
      </c>
    </row>
    <row r="114" s="2" customFormat="1">
      <c r="A114" s="40"/>
      <c r="B114" s="41"/>
      <c r="C114" s="42"/>
      <c r="D114" s="241" t="s">
        <v>171</v>
      </c>
      <c r="E114" s="42"/>
      <c r="F114" s="242" t="s">
        <v>198</v>
      </c>
      <c r="G114" s="42"/>
      <c r="H114" s="42"/>
      <c r="I114" s="148"/>
      <c r="J114" s="42"/>
      <c r="K114" s="42"/>
      <c r="L114" s="46"/>
      <c r="M114" s="243"/>
      <c r="N114" s="244"/>
      <c r="O114" s="86"/>
      <c r="P114" s="86"/>
      <c r="Q114" s="86"/>
      <c r="R114" s="86"/>
      <c r="S114" s="86"/>
      <c r="T114" s="87"/>
      <c r="U114" s="40"/>
      <c r="V114" s="40"/>
      <c r="W114" s="40"/>
      <c r="X114" s="40"/>
      <c r="Y114" s="40"/>
      <c r="Z114" s="40"/>
      <c r="AA114" s="40"/>
      <c r="AB114" s="40"/>
      <c r="AC114" s="40"/>
      <c r="AD114" s="40"/>
      <c r="AE114" s="40"/>
      <c r="AT114" s="19" t="s">
        <v>171</v>
      </c>
      <c r="AU114" s="19" t="s">
        <v>86</v>
      </c>
    </row>
    <row r="115" s="2" customFormat="1" ht="44.25" customHeight="1">
      <c r="A115" s="40"/>
      <c r="B115" s="41"/>
      <c r="C115" s="228" t="s">
        <v>199</v>
      </c>
      <c r="D115" s="228" t="s">
        <v>164</v>
      </c>
      <c r="E115" s="229" t="s">
        <v>200</v>
      </c>
      <c r="F115" s="230" t="s">
        <v>201</v>
      </c>
      <c r="G115" s="231" t="s">
        <v>202</v>
      </c>
      <c r="H115" s="232">
        <v>9</v>
      </c>
      <c r="I115" s="233"/>
      <c r="J115" s="234">
        <f>ROUND(I115*H115,2)</f>
        <v>0</v>
      </c>
      <c r="K115" s="230" t="s">
        <v>168</v>
      </c>
      <c r="L115" s="46"/>
      <c r="M115" s="235" t="s">
        <v>19</v>
      </c>
      <c r="N115" s="236" t="s">
        <v>47</v>
      </c>
      <c r="O115" s="86"/>
      <c r="P115" s="237">
        <f>O115*H115</f>
        <v>0</v>
      </c>
      <c r="Q115" s="237">
        <v>0.0086800000000000002</v>
      </c>
      <c r="R115" s="237">
        <f>Q115*H115</f>
        <v>0.078119999999999995</v>
      </c>
      <c r="S115" s="237">
        <v>0</v>
      </c>
      <c r="T115" s="238">
        <f>S115*H115</f>
        <v>0</v>
      </c>
      <c r="U115" s="40"/>
      <c r="V115" s="40"/>
      <c r="W115" s="40"/>
      <c r="X115" s="40"/>
      <c r="Y115" s="40"/>
      <c r="Z115" s="40"/>
      <c r="AA115" s="40"/>
      <c r="AB115" s="40"/>
      <c r="AC115" s="40"/>
      <c r="AD115" s="40"/>
      <c r="AE115" s="40"/>
      <c r="AR115" s="239" t="s">
        <v>169</v>
      </c>
      <c r="AT115" s="239" t="s">
        <v>164</v>
      </c>
      <c r="AU115" s="239" t="s">
        <v>86</v>
      </c>
      <c r="AY115" s="19" t="s">
        <v>162</v>
      </c>
      <c r="BE115" s="240">
        <f>IF(N115="základní",J115,0)</f>
        <v>0</v>
      </c>
      <c r="BF115" s="240">
        <f>IF(N115="snížená",J115,0)</f>
        <v>0</v>
      </c>
      <c r="BG115" s="240">
        <f>IF(N115="zákl. přenesená",J115,0)</f>
        <v>0</v>
      </c>
      <c r="BH115" s="240">
        <f>IF(N115="sníž. přenesená",J115,0)</f>
        <v>0</v>
      </c>
      <c r="BI115" s="240">
        <f>IF(N115="nulová",J115,0)</f>
        <v>0</v>
      </c>
      <c r="BJ115" s="19" t="s">
        <v>84</v>
      </c>
      <c r="BK115" s="240">
        <f>ROUND(I115*H115,2)</f>
        <v>0</v>
      </c>
      <c r="BL115" s="19" t="s">
        <v>169</v>
      </c>
      <c r="BM115" s="239" t="s">
        <v>203</v>
      </c>
    </row>
    <row r="116" s="2" customFormat="1">
      <c r="A116" s="40"/>
      <c r="B116" s="41"/>
      <c r="C116" s="42"/>
      <c r="D116" s="241" t="s">
        <v>171</v>
      </c>
      <c r="E116" s="42"/>
      <c r="F116" s="242" t="s">
        <v>204</v>
      </c>
      <c r="G116" s="42"/>
      <c r="H116" s="42"/>
      <c r="I116" s="148"/>
      <c r="J116" s="42"/>
      <c r="K116" s="42"/>
      <c r="L116" s="46"/>
      <c r="M116" s="243"/>
      <c r="N116" s="244"/>
      <c r="O116" s="86"/>
      <c r="P116" s="86"/>
      <c r="Q116" s="86"/>
      <c r="R116" s="86"/>
      <c r="S116" s="86"/>
      <c r="T116" s="87"/>
      <c r="U116" s="40"/>
      <c r="V116" s="40"/>
      <c r="W116" s="40"/>
      <c r="X116" s="40"/>
      <c r="Y116" s="40"/>
      <c r="Z116" s="40"/>
      <c r="AA116" s="40"/>
      <c r="AB116" s="40"/>
      <c r="AC116" s="40"/>
      <c r="AD116" s="40"/>
      <c r="AE116" s="40"/>
      <c r="AT116" s="19" t="s">
        <v>171</v>
      </c>
      <c r="AU116" s="19" t="s">
        <v>86</v>
      </c>
    </row>
    <row r="117" s="13" customFormat="1">
      <c r="A117" s="13"/>
      <c r="B117" s="245"/>
      <c r="C117" s="246"/>
      <c r="D117" s="241" t="s">
        <v>173</v>
      </c>
      <c r="E117" s="247" t="s">
        <v>19</v>
      </c>
      <c r="F117" s="248" t="s">
        <v>205</v>
      </c>
      <c r="G117" s="246"/>
      <c r="H117" s="249">
        <v>9</v>
      </c>
      <c r="I117" s="250"/>
      <c r="J117" s="246"/>
      <c r="K117" s="246"/>
      <c r="L117" s="251"/>
      <c r="M117" s="252"/>
      <c r="N117" s="253"/>
      <c r="O117" s="253"/>
      <c r="P117" s="253"/>
      <c r="Q117" s="253"/>
      <c r="R117" s="253"/>
      <c r="S117" s="253"/>
      <c r="T117" s="254"/>
      <c r="U117" s="13"/>
      <c r="V117" s="13"/>
      <c r="W117" s="13"/>
      <c r="X117" s="13"/>
      <c r="Y117" s="13"/>
      <c r="Z117" s="13"/>
      <c r="AA117" s="13"/>
      <c r="AB117" s="13"/>
      <c r="AC117" s="13"/>
      <c r="AD117" s="13"/>
      <c r="AE117" s="13"/>
      <c r="AT117" s="255" t="s">
        <v>173</v>
      </c>
      <c r="AU117" s="255" t="s">
        <v>86</v>
      </c>
      <c r="AV117" s="13" t="s">
        <v>86</v>
      </c>
      <c r="AW117" s="13" t="s">
        <v>37</v>
      </c>
      <c r="AX117" s="13" t="s">
        <v>84</v>
      </c>
      <c r="AY117" s="255" t="s">
        <v>162</v>
      </c>
    </row>
    <row r="118" s="2" customFormat="1" ht="44.25" customHeight="1">
      <c r="A118" s="40"/>
      <c r="B118" s="41"/>
      <c r="C118" s="228" t="s">
        <v>206</v>
      </c>
      <c r="D118" s="228" t="s">
        <v>164</v>
      </c>
      <c r="E118" s="229" t="s">
        <v>207</v>
      </c>
      <c r="F118" s="230" t="s">
        <v>208</v>
      </c>
      <c r="G118" s="231" t="s">
        <v>202</v>
      </c>
      <c r="H118" s="232">
        <v>1</v>
      </c>
      <c r="I118" s="233"/>
      <c r="J118" s="234">
        <f>ROUND(I118*H118,2)</f>
        <v>0</v>
      </c>
      <c r="K118" s="230" t="s">
        <v>168</v>
      </c>
      <c r="L118" s="46"/>
      <c r="M118" s="235" t="s">
        <v>19</v>
      </c>
      <c r="N118" s="236" t="s">
        <v>47</v>
      </c>
      <c r="O118" s="86"/>
      <c r="P118" s="237">
        <f>O118*H118</f>
        <v>0</v>
      </c>
      <c r="Q118" s="237">
        <v>0.01269</v>
      </c>
      <c r="R118" s="237">
        <f>Q118*H118</f>
        <v>0.01269</v>
      </c>
      <c r="S118" s="237">
        <v>0</v>
      </c>
      <c r="T118" s="238">
        <f>S118*H118</f>
        <v>0</v>
      </c>
      <c r="U118" s="40"/>
      <c r="V118" s="40"/>
      <c r="W118" s="40"/>
      <c r="X118" s="40"/>
      <c r="Y118" s="40"/>
      <c r="Z118" s="40"/>
      <c r="AA118" s="40"/>
      <c r="AB118" s="40"/>
      <c r="AC118" s="40"/>
      <c r="AD118" s="40"/>
      <c r="AE118" s="40"/>
      <c r="AR118" s="239" t="s">
        <v>169</v>
      </c>
      <c r="AT118" s="239" t="s">
        <v>164</v>
      </c>
      <c r="AU118" s="239" t="s">
        <v>86</v>
      </c>
      <c r="AY118" s="19" t="s">
        <v>162</v>
      </c>
      <c r="BE118" s="240">
        <f>IF(N118="základní",J118,0)</f>
        <v>0</v>
      </c>
      <c r="BF118" s="240">
        <f>IF(N118="snížená",J118,0)</f>
        <v>0</v>
      </c>
      <c r="BG118" s="240">
        <f>IF(N118="zákl. přenesená",J118,0)</f>
        <v>0</v>
      </c>
      <c r="BH118" s="240">
        <f>IF(N118="sníž. přenesená",J118,0)</f>
        <v>0</v>
      </c>
      <c r="BI118" s="240">
        <f>IF(N118="nulová",J118,0)</f>
        <v>0</v>
      </c>
      <c r="BJ118" s="19" t="s">
        <v>84</v>
      </c>
      <c r="BK118" s="240">
        <f>ROUND(I118*H118,2)</f>
        <v>0</v>
      </c>
      <c r="BL118" s="19" t="s">
        <v>169</v>
      </c>
      <c r="BM118" s="239" t="s">
        <v>209</v>
      </c>
    </row>
    <row r="119" s="2" customFormat="1">
      <c r="A119" s="40"/>
      <c r="B119" s="41"/>
      <c r="C119" s="42"/>
      <c r="D119" s="241" t="s">
        <v>171</v>
      </c>
      <c r="E119" s="42"/>
      <c r="F119" s="242" t="s">
        <v>204</v>
      </c>
      <c r="G119" s="42"/>
      <c r="H119" s="42"/>
      <c r="I119" s="148"/>
      <c r="J119" s="42"/>
      <c r="K119" s="42"/>
      <c r="L119" s="46"/>
      <c r="M119" s="243"/>
      <c r="N119" s="244"/>
      <c r="O119" s="86"/>
      <c r="P119" s="86"/>
      <c r="Q119" s="86"/>
      <c r="R119" s="86"/>
      <c r="S119" s="86"/>
      <c r="T119" s="87"/>
      <c r="U119" s="40"/>
      <c r="V119" s="40"/>
      <c r="W119" s="40"/>
      <c r="X119" s="40"/>
      <c r="Y119" s="40"/>
      <c r="Z119" s="40"/>
      <c r="AA119" s="40"/>
      <c r="AB119" s="40"/>
      <c r="AC119" s="40"/>
      <c r="AD119" s="40"/>
      <c r="AE119" s="40"/>
      <c r="AT119" s="19" t="s">
        <v>171</v>
      </c>
      <c r="AU119" s="19" t="s">
        <v>86</v>
      </c>
    </row>
    <row r="120" s="13" customFormat="1">
      <c r="A120" s="13"/>
      <c r="B120" s="245"/>
      <c r="C120" s="246"/>
      <c r="D120" s="241" t="s">
        <v>173</v>
      </c>
      <c r="E120" s="247" t="s">
        <v>19</v>
      </c>
      <c r="F120" s="248" t="s">
        <v>210</v>
      </c>
      <c r="G120" s="246"/>
      <c r="H120" s="249">
        <v>1</v>
      </c>
      <c r="I120" s="250"/>
      <c r="J120" s="246"/>
      <c r="K120" s="246"/>
      <c r="L120" s="251"/>
      <c r="M120" s="252"/>
      <c r="N120" s="253"/>
      <c r="O120" s="253"/>
      <c r="P120" s="253"/>
      <c r="Q120" s="253"/>
      <c r="R120" s="253"/>
      <c r="S120" s="253"/>
      <c r="T120" s="254"/>
      <c r="U120" s="13"/>
      <c r="V120" s="13"/>
      <c r="W120" s="13"/>
      <c r="X120" s="13"/>
      <c r="Y120" s="13"/>
      <c r="Z120" s="13"/>
      <c r="AA120" s="13"/>
      <c r="AB120" s="13"/>
      <c r="AC120" s="13"/>
      <c r="AD120" s="13"/>
      <c r="AE120" s="13"/>
      <c r="AT120" s="255" t="s">
        <v>173</v>
      </c>
      <c r="AU120" s="255" t="s">
        <v>86</v>
      </c>
      <c r="AV120" s="13" t="s">
        <v>86</v>
      </c>
      <c r="AW120" s="13" t="s">
        <v>37</v>
      </c>
      <c r="AX120" s="13" t="s">
        <v>84</v>
      </c>
      <c r="AY120" s="255" t="s">
        <v>162</v>
      </c>
    </row>
    <row r="121" s="2" customFormat="1" ht="44.25" customHeight="1">
      <c r="A121" s="40"/>
      <c r="B121" s="41"/>
      <c r="C121" s="228" t="s">
        <v>211</v>
      </c>
      <c r="D121" s="228" t="s">
        <v>164</v>
      </c>
      <c r="E121" s="229" t="s">
        <v>212</v>
      </c>
      <c r="F121" s="230" t="s">
        <v>213</v>
      </c>
      <c r="G121" s="231" t="s">
        <v>202</v>
      </c>
      <c r="H121" s="232">
        <v>15</v>
      </c>
      <c r="I121" s="233"/>
      <c r="J121" s="234">
        <f>ROUND(I121*H121,2)</f>
        <v>0</v>
      </c>
      <c r="K121" s="230" t="s">
        <v>168</v>
      </c>
      <c r="L121" s="46"/>
      <c r="M121" s="235" t="s">
        <v>19</v>
      </c>
      <c r="N121" s="236" t="s">
        <v>47</v>
      </c>
      <c r="O121" s="86"/>
      <c r="P121" s="237">
        <f>O121*H121</f>
        <v>0</v>
      </c>
      <c r="Q121" s="237">
        <v>0.036900000000000002</v>
      </c>
      <c r="R121" s="237">
        <f>Q121*H121</f>
        <v>0.55349999999999999</v>
      </c>
      <c r="S121" s="237">
        <v>0</v>
      </c>
      <c r="T121" s="238">
        <f>S121*H121</f>
        <v>0</v>
      </c>
      <c r="U121" s="40"/>
      <c r="V121" s="40"/>
      <c r="W121" s="40"/>
      <c r="X121" s="40"/>
      <c r="Y121" s="40"/>
      <c r="Z121" s="40"/>
      <c r="AA121" s="40"/>
      <c r="AB121" s="40"/>
      <c r="AC121" s="40"/>
      <c r="AD121" s="40"/>
      <c r="AE121" s="40"/>
      <c r="AR121" s="239" t="s">
        <v>169</v>
      </c>
      <c r="AT121" s="239" t="s">
        <v>164</v>
      </c>
      <c r="AU121" s="239" t="s">
        <v>86</v>
      </c>
      <c r="AY121" s="19" t="s">
        <v>162</v>
      </c>
      <c r="BE121" s="240">
        <f>IF(N121="základní",J121,0)</f>
        <v>0</v>
      </c>
      <c r="BF121" s="240">
        <f>IF(N121="snížená",J121,0)</f>
        <v>0</v>
      </c>
      <c r="BG121" s="240">
        <f>IF(N121="zákl. přenesená",J121,0)</f>
        <v>0</v>
      </c>
      <c r="BH121" s="240">
        <f>IF(N121="sníž. přenesená",J121,0)</f>
        <v>0</v>
      </c>
      <c r="BI121" s="240">
        <f>IF(N121="nulová",J121,0)</f>
        <v>0</v>
      </c>
      <c r="BJ121" s="19" t="s">
        <v>84</v>
      </c>
      <c r="BK121" s="240">
        <f>ROUND(I121*H121,2)</f>
        <v>0</v>
      </c>
      <c r="BL121" s="19" t="s">
        <v>169</v>
      </c>
      <c r="BM121" s="239" t="s">
        <v>214</v>
      </c>
    </row>
    <row r="122" s="2" customFormat="1">
      <c r="A122" s="40"/>
      <c r="B122" s="41"/>
      <c r="C122" s="42"/>
      <c r="D122" s="241" t="s">
        <v>171</v>
      </c>
      <c r="E122" s="42"/>
      <c r="F122" s="242" t="s">
        <v>204</v>
      </c>
      <c r="G122" s="42"/>
      <c r="H122" s="42"/>
      <c r="I122" s="148"/>
      <c r="J122" s="42"/>
      <c r="K122" s="42"/>
      <c r="L122" s="46"/>
      <c r="M122" s="243"/>
      <c r="N122" s="244"/>
      <c r="O122" s="86"/>
      <c r="P122" s="86"/>
      <c r="Q122" s="86"/>
      <c r="R122" s="86"/>
      <c r="S122" s="86"/>
      <c r="T122" s="87"/>
      <c r="U122" s="40"/>
      <c r="V122" s="40"/>
      <c r="W122" s="40"/>
      <c r="X122" s="40"/>
      <c r="Y122" s="40"/>
      <c r="Z122" s="40"/>
      <c r="AA122" s="40"/>
      <c r="AB122" s="40"/>
      <c r="AC122" s="40"/>
      <c r="AD122" s="40"/>
      <c r="AE122" s="40"/>
      <c r="AT122" s="19" t="s">
        <v>171</v>
      </c>
      <c r="AU122" s="19" t="s">
        <v>86</v>
      </c>
    </row>
    <row r="123" s="13" customFormat="1">
      <c r="A123" s="13"/>
      <c r="B123" s="245"/>
      <c r="C123" s="246"/>
      <c r="D123" s="241" t="s">
        <v>173</v>
      </c>
      <c r="E123" s="247" t="s">
        <v>19</v>
      </c>
      <c r="F123" s="248" t="s">
        <v>215</v>
      </c>
      <c r="G123" s="246"/>
      <c r="H123" s="249">
        <v>15</v>
      </c>
      <c r="I123" s="250"/>
      <c r="J123" s="246"/>
      <c r="K123" s="246"/>
      <c r="L123" s="251"/>
      <c r="M123" s="252"/>
      <c r="N123" s="253"/>
      <c r="O123" s="253"/>
      <c r="P123" s="253"/>
      <c r="Q123" s="253"/>
      <c r="R123" s="253"/>
      <c r="S123" s="253"/>
      <c r="T123" s="254"/>
      <c r="U123" s="13"/>
      <c r="V123" s="13"/>
      <c r="W123" s="13"/>
      <c r="X123" s="13"/>
      <c r="Y123" s="13"/>
      <c r="Z123" s="13"/>
      <c r="AA123" s="13"/>
      <c r="AB123" s="13"/>
      <c r="AC123" s="13"/>
      <c r="AD123" s="13"/>
      <c r="AE123" s="13"/>
      <c r="AT123" s="255" t="s">
        <v>173</v>
      </c>
      <c r="AU123" s="255" t="s">
        <v>86</v>
      </c>
      <c r="AV123" s="13" t="s">
        <v>86</v>
      </c>
      <c r="AW123" s="13" t="s">
        <v>37</v>
      </c>
      <c r="AX123" s="13" t="s">
        <v>84</v>
      </c>
      <c r="AY123" s="255" t="s">
        <v>162</v>
      </c>
    </row>
    <row r="124" s="2" customFormat="1" ht="21.75" customHeight="1">
      <c r="A124" s="40"/>
      <c r="B124" s="41"/>
      <c r="C124" s="228" t="s">
        <v>216</v>
      </c>
      <c r="D124" s="228" t="s">
        <v>164</v>
      </c>
      <c r="E124" s="229" t="s">
        <v>217</v>
      </c>
      <c r="F124" s="230" t="s">
        <v>218</v>
      </c>
      <c r="G124" s="231" t="s">
        <v>219</v>
      </c>
      <c r="H124" s="232">
        <v>473.58800000000002</v>
      </c>
      <c r="I124" s="233"/>
      <c r="J124" s="234">
        <f>ROUND(I124*H124,2)</f>
        <v>0</v>
      </c>
      <c r="K124" s="230" t="s">
        <v>168</v>
      </c>
      <c r="L124" s="46"/>
      <c r="M124" s="235" t="s">
        <v>19</v>
      </c>
      <c r="N124" s="236" t="s">
        <v>47</v>
      </c>
      <c r="O124" s="86"/>
      <c r="P124" s="237">
        <f>O124*H124</f>
        <v>0</v>
      </c>
      <c r="Q124" s="237">
        <v>0</v>
      </c>
      <c r="R124" s="237">
        <f>Q124*H124</f>
        <v>0</v>
      </c>
      <c r="S124" s="237">
        <v>0</v>
      </c>
      <c r="T124" s="238">
        <f>S124*H124</f>
        <v>0</v>
      </c>
      <c r="U124" s="40"/>
      <c r="V124" s="40"/>
      <c r="W124" s="40"/>
      <c r="X124" s="40"/>
      <c r="Y124" s="40"/>
      <c r="Z124" s="40"/>
      <c r="AA124" s="40"/>
      <c r="AB124" s="40"/>
      <c r="AC124" s="40"/>
      <c r="AD124" s="40"/>
      <c r="AE124" s="40"/>
      <c r="AR124" s="239" t="s">
        <v>169</v>
      </c>
      <c r="AT124" s="239" t="s">
        <v>164</v>
      </c>
      <c r="AU124" s="239" t="s">
        <v>86</v>
      </c>
      <c r="AY124" s="19" t="s">
        <v>162</v>
      </c>
      <c r="BE124" s="240">
        <f>IF(N124="základní",J124,0)</f>
        <v>0</v>
      </c>
      <c r="BF124" s="240">
        <f>IF(N124="snížená",J124,0)</f>
        <v>0</v>
      </c>
      <c r="BG124" s="240">
        <f>IF(N124="zákl. přenesená",J124,0)</f>
        <v>0</v>
      </c>
      <c r="BH124" s="240">
        <f>IF(N124="sníž. přenesená",J124,0)</f>
        <v>0</v>
      </c>
      <c r="BI124" s="240">
        <f>IF(N124="nulová",J124,0)</f>
        <v>0</v>
      </c>
      <c r="BJ124" s="19" t="s">
        <v>84</v>
      </c>
      <c r="BK124" s="240">
        <f>ROUND(I124*H124,2)</f>
        <v>0</v>
      </c>
      <c r="BL124" s="19" t="s">
        <v>169</v>
      </c>
      <c r="BM124" s="239" t="s">
        <v>220</v>
      </c>
    </row>
    <row r="125" s="2" customFormat="1">
      <c r="A125" s="40"/>
      <c r="B125" s="41"/>
      <c r="C125" s="42"/>
      <c r="D125" s="241" t="s">
        <v>171</v>
      </c>
      <c r="E125" s="42"/>
      <c r="F125" s="242" t="s">
        <v>221</v>
      </c>
      <c r="G125" s="42"/>
      <c r="H125" s="42"/>
      <c r="I125" s="148"/>
      <c r="J125" s="42"/>
      <c r="K125" s="42"/>
      <c r="L125" s="46"/>
      <c r="M125" s="243"/>
      <c r="N125" s="244"/>
      <c r="O125" s="86"/>
      <c r="P125" s="86"/>
      <c r="Q125" s="86"/>
      <c r="R125" s="86"/>
      <c r="S125" s="86"/>
      <c r="T125" s="87"/>
      <c r="U125" s="40"/>
      <c r="V125" s="40"/>
      <c r="W125" s="40"/>
      <c r="X125" s="40"/>
      <c r="Y125" s="40"/>
      <c r="Z125" s="40"/>
      <c r="AA125" s="40"/>
      <c r="AB125" s="40"/>
      <c r="AC125" s="40"/>
      <c r="AD125" s="40"/>
      <c r="AE125" s="40"/>
      <c r="AT125" s="19" t="s">
        <v>171</v>
      </c>
      <c r="AU125" s="19" t="s">
        <v>86</v>
      </c>
    </row>
    <row r="126" s="13" customFormat="1">
      <c r="A126" s="13"/>
      <c r="B126" s="245"/>
      <c r="C126" s="246"/>
      <c r="D126" s="241" t="s">
        <v>173</v>
      </c>
      <c r="E126" s="247" t="s">
        <v>19</v>
      </c>
      <c r="F126" s="248" t="s">
        <v>222</v>
      </c>
      <c r="G126" s="246"/>
      <c r="H126" s="249">
        <v>75</v>
      </c>
      <c r="I126" s="250"/>
      <c r="J126" s="246"/>
      <c r="K126" s="246"/>
      <c r="L126" s="251"/>
      <c r="M126" s="252"/>
      <c r="N126" s="253"/>
      <c r="O126" s="253"/>
      <c r="P126" s="253"/>
      <c r="Q126" s="253"/>
      <c r="R126" s="253"/>
      <c r="S126" s="253"/>
      <c r="T126" s="254"/>
      <c r="U126" s="13"/>
      <c r="V126" s="13"/>
      <c r="W126" s="13"/>
      <c r="X126" s="13"/>
      <c r="Y126" s="13"/>
      <c r="Z126" s="13"/>
      <c r="AA126" s="13"/>
      <c r="AB126" s="13"/>
      <c r="AC126" s="13"/>
      <c r="AD126" s="13"/>
      <c r="AE126" s="13"/>
      <c r="AT126" s="255" t="s">
        <v>173</v>
      </c>
      <c r="AU126" s="255" t="s">
        <v>86</v>
      </c>
      <c r="AV126" s="13" t="s">
        <v>86</v>
      </c>
      <c r="AW126" s="13" t="s">
        <v>37</v>
      </c>
      <c r="AX126" s="13" t="s">
        <v>76</v>
      </c>
      <c r="AY126" s="255" t="s">
        <v>162</v>
      </c>
    </row>
    <row r="127" s="14" customFormat="1">
      <c r="A127" s="14"/>
      <c r="B127" s="256"/>
      <c r="C127" s="257"/>
      <c r="D127" s="241" t="s">
        <v>173</v>
      </c>
      <c r="E127" s="258" t="s">
        <v>19</v>
      </c>
      <c r="F127" s="259" t="s">
        <v>223</v>
      </c>
      <c r="G127" s="257"/>
      <c r="H127" s="260">
        <v>75</v>
      </c>
      <c r="I127" s="261"/>
      <c r="J127" s="257"/>
      <c r="K127" s="257"/>
      <c r="L127" s="262"/>
      <c r="M127" s="263"/>
      <c r="N127" s="264"/>
      <c r="O127" s="264"/>
      <c r="P127" s="264"/>
      <c r="Q127" s="264"/>
      <c r="R127" s="264"/>
      <c r="S127" s="264"/>
      <c r="T127" s="265"/>
      <c r="U127" s="14"/>
      <c r="V127" s="14"/>
      <c r="W127" s="14"/>
      <c r="X127" s="14"/>
      <c r="Y127" s="14"/>
      <c r="Z127" s="14"/>
      <c r="AA127" s="14"/>
      <c r="AB127" s="14"/>
      <c r="AC127" s="14"/>
      <c r="AD127" s="14"/>
      <c r="AE127" s="14"/>
      <c r="AT127" s="266" t="s">
        <v>173</v>
      </c>
      <c r="AU127" s="266" t="s">
        <v>86</v>
      </c>
      <c r="AV127" s="14" t="s">
        <v>176</v>
      </c>
      <c r="AW127" s="14" t="s">
        <v>37</v>
      </c>
      <c r="AX127" s="14" t="s">
        <v>76</v>
      </c>
      <c r="AY127" s="266" t="s">
        <v>162</v>
      </c>
    </row>
    <row r="128" s="13" customFormat="1">
      <c r="A128" s="13"/>
      <c r="B128" s="245"/>
      <c r="C128" s="246"/>
      <c r="D128" s="241" t="s">
        <v>173</v>
      </c>
      <c r="E128" s="247" t="s">
        <v>19</v>
      </c>
      <c r="F128" s="248" t="s">
        <v>224</v>
      </c>
      <c r="G128" s="246"/>
      <c r="H128" s="249">
        <v>398.58800000000002</v>
      </c>
      <c r="I128" s="250"/>
      <c r="J128" s="246"/>
      <c r="K128" s="246"/>
      <c r="L128" s="251"/>
      <c r="M128" s="252"/>
      <c r="N128" s="253"/>
      <c r="O128" s="253"/>
      <c r="P128" s="253"/>
      <c r="Q128" s="253"/>
      <c r="R128" s="253"/>
      <c r="S128" s="253"/>
      <c r="T128" s="254"/>
      <c r="U128" s="13"/>
      <c r="V128" s="13"/>
      <c r="W128" s="13"/>
      <c r="X128" s="13"/>
      <c r="Y128" s="13"/>
      <c r="Z128" s="13"/>
      <c r="AA128" s="13"/>
      <c r="AB128" s="13"/>
      <c r="AC128" s="13"/>
      <c r="AD128" s="13"/>
      <c r="AE128" s="13"/>
      <c r="AT128" s="255" t="s">
        <v>173</v>
      </c>
      <c r="AU128" s="255" t="s">
        <v>86</v>
      </c>
      <c r="AV128" s="13" t="s">
        <v>86</v>
      </c>
      <c r="AW128" s="13" t="s">
        <v>37</v>
      </c>
      <c r="AX128" s="13" t="s">
        <v>76</v>
      </c>
      <c r="AY128" s="255" t="s">
        <v>162</v>
      </c>
    </row>
    <row r="129" s="14" customFormat="1">
      <c r="A129" s="14"/>
      <c r="B129" s="256"/>
      <c r="C129" s="257"/>
      <c r="D129" s="241" t="s">
        <v>173</v>
      </c>
      <c r="E129" s="258" t="s">
        <v>19</v>
      </c>
      <c r="F129" s="259" t="s">
        <v>225</v>
      </c>
      <c r="G129" s="257"/>
      <c r="H129" s="260">
        <v>398.58800000000002</v>
      </c>
      <c r="I129" s="261"/>
      <c r="J129" s="257"/>
      <c r="K129" s="257"/>
      <c r="L129" s="262"/>
      <c r="M129" s="263"/>
      <c r="N129" s="264"/>
      <c r="O129" s="264"/>
      <c r="P129" s="264"/>
      <c r="Q129" s="264"/>
      <c r="R129" s="264"/>
      <c r="S129" s="264"/>
      <c r="T129" s="265"/>
      <c r="U129" s="14"/>
      <c r="V129" s="14"/>
      <c r="W129" s="14"/>
      <c r="X129" s="14"/>
      <c r="Y129" s="14"/>
      <c r="Z129" s="14"/>
      <c r="AA129" s="14"/>
      <c r="AB129" s="14"/>
      <c r="AC129" s="14"/>
      <c r="AD129" s="14"/>
      <c r="AE129" s="14"/>
      <c r="AT129" s="266" t="s">
        <v>173</v>
      </c>
      <c r="AU129" s="266" t="s">
        <v>86</v>
      </c>
      <c r="AV129" s="14" t="s">
        <v>176</v>
      </c>
      <c r="AW129" s="14" t="s">
        <v>37</v>
      </c>
      <c r="AX129" s="14" t="s">
        <v>76</v>
      </c>
      <c r="AY129" s="266" t="s">
        <v>162</v>
      </c>
    </row>
    <row r="130" s="15" customFormat="1">
      <c r="A130" s="15"/>
      <c r="B130" s="267"/>
      <c r="C130" s="268"/>
      <c r="D130" s="241" t="s">
        <v>173</v>
      </c>
      <c r="E130" s="269" t="s">
        <v>19</v>
      </c>
      <c r="F130" s="270" t="s">
        <v>177</v>
      </c>
      <c r="G130" s="268"/>
      <c r="H130" s="271">
        <v>473.58800000000002</v>
      </c>
      <c r="I130" s="272"/>
      <c r="J130" s="268"/>
      <c r="K130" s="268"/>
      <c r="L130" s="273"/>
      <c r="M130" s="274"/>
      <c r="N130" s="275"/>
      <c r="O130" s="275"/>
      <c r="P130" s="275"/>
      <c r="Q130" s="275"/>
      <c r="R130" s="275"/>
      <c r="S130" s="275"/>
      <c r="T130" s="276"/>
      <c r="U130" s="15"/>
      <c r="V130" s="15"/>
      <c r="W130" s="15"/>
      <c r="X130" s="15"/>
      <c r="Y130" s="15"/>
      <c r="Z130" s="15"/>
      <c r="AA130" s="15"/>
      <c r="AB130" s="15"/>
      <c r="AC130" s="15"/>
      <c r="AD130" s="15"/>
      <c r="AE130" s="15"/>
      <c r="AT130" s="277" t="s">
        <v>173</v>
      </c>
      <c r="AU130" s="277" t="s">
        <v>86</v>
      </c>
      <c r="AV130" s="15" t="s">
        <v>169</v>
      </c>
      <c r="AW130" s="15" t="s">
        <v>37</v>
      </c>
      <c r="AX130" s="15" t="s">
        <v>84</v>
      </c>
      <c r="AY130" s="277" t="s">
        <v>162</v>
      </c>
    </row>
    <row r="131" s="2" customFormat="1" ht="21.75" customHeight="1">
      <c r="A131" s="40"/>
      <c r="B131" s="41"/>
      <c r="C131" s="228" t="s">
        <v>226</v>
      </c>
      <c r="D131" s="228" t="s">
        <v>164</v>
      </c>
      <c r="E131" s="229" t="s">
        <v>227</v>
      </c>
      <c r="F131" s="230" t="s">
        <v>228</v>
      </c>
      <c r="G131" s="231" t="s">
        <v>219</v>
      </c>
      <c r="H131" s="232">
        <v>142.61000000000001</v>
      </c>
      <c r="I131" s="233"/>
      <c r="J131" s="234">
        <f>ROUND(I131*H131,2)</f>
        <v>0</v>
      </c>
      <c r="K131" s="230" t="s">
        <v>168</v>
      </c>
      <c r="L131" s="46"/>
      <c r="M131" s="235" t="s">
        <v>19</v>
      </c>
      <c r="N131" s="236" t="s">
        <v>47</v>
      </c>
      <c r="O131" s="86"/>
      <c r="P131" s="237">
        <f>O131*H131</f>
        <v>0</v>
      </c>
      <c r="Q131" s="237">
        <v>0</v>
      </c>
      <c r="R131" s="237">
        <f>Q131*H131</f>
        <v>0</v>
      </c>
      <c r="S131" s="237">
        <v>0</v>
      </c>
      <c r="T131" s="238">
        <f>S131*H131</f>
        <v>0</v>
      </c>
      <c r="U131" s="40"/>
      <c r="V131" s="40"/>
      <c r="W131" s="40"/>
      <c r="X131" s="40"/>
      <c r="Y131" s="40"/>
      <c r="Z131" s="40"/>
      <c r="AA131" s="40"/>
      <c r="AB131" s="40"/>
      <c r="AC131" s="40"/>
      <c r="AD131" s="40"/>
      <c r="AE131" s="40"/>
      <c r="AR131" s="239" t="s">
        <v>169</v>
      </c>
      <c r="AT131" s="239" t="s">
        <v>164</v>
      </c>
      <c r="AU131" s="239" t="s">
        <v>86</v>
      </c>
      <c r="AY131" s="19" t="s">
        <v>162</v>
      </c>
      <c r="BE131" s="240">
        <f>IF(N131="základní",J131,0)</f>
        <v>0</v>
      </c>
      <c r="BF131" s="240">
        <f>IF(N131="snížená",J131,0)</f>
        <v>0</v>
      </c>
      <c r="BG131" s="240">
        <f>IF(N131="zákl. přenesená",J131,0)</f>
        <v>0</v>
      </c>
      <c r="BH131" s="240">
        <f>IF(N131="sníž. přenesená",J131,0)</f>
        <v>0</v>
      </c>
      <c r="BI131" s="240">
        <f>IF(N131="nulová",J131,0)</f>
        <v>0</v>
      </c>
      <c r="BJ131" s="19" t="s">
        <v>84</v>
      </c>
      <c r="BK131" s="240">
        <f>ROUND(I131*H131,2)</f>
        <v>0</v>
      </c>
      <c r="BL131" s="19" t="s">
        <v>169</v>
      </c>
      <c r="BM131" s="239" t="s">
        <v>229</v>
      </c>
    </row>
    <row r="132" s="2" customFormat="1">
      <c r="A132" s="40"/>
      <c r="B132" s="41"/>
      <c r="C132" s="42"/>
      <c r="D132" s="241" t="s">
        <v>171</v>
      </c>
      <c r="E132" s="42"/>
      <c r="F132" s="242" t="s">
        <v>230</v>
      </c>
      <c r="G132" s="42"/>
      <c r="H132" s="42"/>
      <c r="I132" s="148"/>
      <c r="J132" s="42"/>
      <c r="K132" s="42"/>
      <c r="L132" s="46"/>
      <c r="M132" s="243"/>
      <c r="N132" s="244"/>
      <c r="O132" s="86"/>
      <c r="P132" s="86"/>
      <c r="Q132" s="86"/>
      <c r="R132" s="86"/>
      <c r="S132" s="86"/>
      <c r="T132" s="87"/>
      <c r="U132" s="40"/>
      <c r="V132" s="40"/>
      <c r="W132" s="40"/>
      <c r="X132" s="40"/>
      <c r="Y132" s="40"/>
      <c r="Z132" s="40"/>
      <c r="AA132" s="40"/>
      <c r="AB132" s="40"/>
      <c r="AC132" s="40"/>
      <c r="AD132" s="40"/>
      <c r="AE132" s="40"/>
      <c r="AT132" s="19" t="s">
        <v>171</v>
      </c>
      <c r="AU132" s="19" t="s">
        <v>86</v>
      </c>
    </row>
    <row r="133" s="16" customFormat="1">
      <c r="A133" s="16"/>
      <c r="B133" s="278"/>
      <c r="C133" s="279"/>
      <c r="D133" s="241" t="s">
        <v>173</v>
      </c>
      <c r="E133" s="280" t="s">
        <v>19</v>
      </c>
      <c r="F133" s="281" t="s">
        <v>231</v>
      </c>
      <c r="G133" s="279"/>
      <c r="H133" s="280" t="s">
        <v>19</v>
      </c>
      <c r="I133" s="282"/>
      <c r="J133" s="279"/>
      <c r="K133" s="279"/>
      <c r="L133" s="283"/>
      <c r="M133" s="284"/>
      <c r="N133" s="285"/>
      <c r="O133" s="285"/>
      <c r="P133" s="285"/>
      <c r="Q133" s="285"/>
      <c r="R133" s="285"/>
      <c r="S133" s="285"/>
      <c r="T133" s="286"/>
      <c r="U133" s="16"/>
      <c r="V133" s="16"/>
      <c r="W133" s="16"/>
      <c r="X133" s="16"/>
      <c r="Y133" s="16"/>
      <c r="Z133" s="16"/>
      <c r="AA133" s="16"/>
      <c r="AB133" s="16"/>
      <c r="AC133" s="16"/>
      <c r="AD133" s="16"/>
      <c r="AE133" s="16"/>
      <c r="AT133" s="287" t="s">
        <v>173</v>
      </c>
      <c r="AU133" s="287" t="s">
        <v>86</v>
      </c>
      <c r="AV133" s="16" t="s">
        <v>84</v>
      </c>
      <c r="AW133" s="16" t="s">
        <v>37</v>
      </c>
      <c r="AX133" s="16" t="s">
        <v>76</v>
      </c>
      <c r="AY133" s="287" t="s">
        <v>162</v>
      </c>
    </row>
    <row r="134" s="13" customFormat="1">
      <c r="A134" s="13"/>
      <c r="B134" s="245"/>
      <c r="C134" s="246"/>
      <c r="D134" s="241" t="s">
        <v>173</v>
      </c>
      <c r="E134" s="247" t="s">
        <v>19</v>
      </c>
      <c r="F134" s="248" t="s">
        <v>232</v>
      </c>
      <c r="G134" s="246"/>
      <c r="H134" s="249">
        <v>8.25</v>
      </c>
      <c r="I134" s="250"/>
      <c r="J134" s="246"/>
      <c r="K134" s="246"/>
      <c r="L134" s="251"/>
      <c r="M134" s="252"/>
      <c r="N134" s="253"/>
      <c r="O134" s="253"/>
      <c r="P134" s="253"/>
      <c r="Q134" s="253"/>
      <c r="R134" s="253"/>
      <c r="S134" s="253"/>
      <c r="T134" s="254"/>
      <c r="U134" s="13"/>
      <c r="V134" s="13"/>
      <c r="W134" s="13"/>
      <c r="X134" s="13"/>
      <c r="Y134" s="13"/>
      <c r="Z134" s="13"/>
      <c r="AA134" s="13"/>
      <c r="AB134" s="13"/>
      <c r="AC134" s="13"/>
      <c r="AD134" s="13"/>
      <c r="AE134" s="13"/>
      <c r="AT134" s="255" t="s">
        <v>173</v>
      </c>
      <c r="AU134" s="255" t="s">
        <v>86</v>
      </c>
      <c r="AV134" s="13" t="s">
        <v>86</v>
      </c>
      <c r="AW134" s="13" t="s">
        <v>37</v>
      </c>
      <c r="AX134" s="13" t="s">
        <v>76</v>
      </c>
      <c r="AY134" s="255" t="s">
        <v>162</v>
      </c>
    </row>
    <row r="135" s="13" customFormat="1">
      <c r="A135" s="13"/>
      <c r="B135" s="245"/>
      <c r="C135" s="246"/>
      <c r="D135" s="241" t="s">
        <v>173</v>
      </c>
      <c r="E135" s="247" t="s">
        <v>19</v>
      </c>
      <c r="F135" s="248" t="s">
        <v>233</v>
      </c>
      <c r="G135" s="246"/>
      <c r="H135" s="249">
        <v>134.36000000000001</v>
      </c>
      <c r="I135" s="250"/>
      <c r="J135" s="246"/>
      <c r="K135" s="246"/>
      <c r="L135" s="251"/>
      <c r="M135" s="252"/>
      <c r="N135" s="253"/>
      <c r="O135" s="253"/>
      <c r="P135" s="253"/>
      <c r="Q135" s="253"/>
      <c r="R135" s="253"/>
      <c r="S135" s="253"/>
      <c r="T135" s="254"/>
      <c r="U135" s="13"/>
      <c r="V135" s="13"/>
      <c r="W135" s="13"/>
      <c r="X135" s="13"/>
      <c r="Y135" s="13"/>
      <c r="Z135" s="13"/>
      <c r="AA135" s="13"/>
      <c r="AB135" s="13"/>
      <c r="AC135" s="13"/>
      <c r="AD135" s="13"/>
      <c r="AE135" s="13"/>
      <c r="AT135" s="255" t="s">
        <v>173</v>
      </c>
      <c r="AU135" s="255" t="s">
        <v>86</v>
      </c>
      <c r="AV135" s="13" t="s">
        <v>86</v>
      </c>
      <c r="AW135" s="13" t="s">
        <v>37</v>
      </c>
      <c r="AX135" s="13" t="s">
        <v>76</v>
      </c>
      <c r="AY135" s="255" t="s">
        <v>162</v>
      </c>
    </row>
    <row r="136" s="15" customFormat="1">
      <c r="A136" s="15"/>
      <c r="B136" s="267"/>
      <c r="C136" s="268"/>
      <c r="D136" s="241" t="s">
        <v>173</v>
      </c>
      <c r="E136" s="269" t="s">
        <v>19</v>
      </c>
      <c r="F136" s="270" t="s">
        <v>177</v>
      </c>
      <c r="G136" s="268"/>
      <c r="H136" s="271">
        <v>142.61000000000001</v>
      </c>
      <c r="I136" s="272"/>
      <c r="J136" s="268"/>
      <c r="K136" s="268"/>
      <c r="L136" s="273"/>
      <c r="M136" s="274"/>
      <c r="N136" s="275"/>
      <c r="O136" s="275"/>
      <c r="P136" s="275"/>
      <c r="Q136" s="275"/>
      <c r="R136" s="275"/>
      <c r="S136" s="275"/>
      <c r="T136" s="276"/>
      <c r="U136" s="15"/>
      <c r="V136" s="15"/>
      <c r="W136" s="15"/>
      <c r="X136" s="15"/>
      <c r="Y136" s="15"/>
      <c r="Z136" s="15"/>
      <c r="AA136" s="15"/>
      <c r="AB136" s="15"/>
      <c r="AC136" s="15"/>
      <c r="AD136" s="15"/>
      <c r="AE136" s="15"/>
      <c r="AT136" s="277" t="s">
        <v>173</v>
      </c>
      <c r="AU136" s="277" t="s">
        <v>86</v>
      </c>
      <c r="AV136" s="15" t="s">
        <v>169</v>
      </c>
      <c r="AW136" s="15" t="s">
        <v>37</v>
      </c>
      <c r="AX136" s="15" t="s">
        <v>84</v>
      </c>
      <c r="AY136" s="277" t="s">
        <v>162</v>
      </c>
    </row>
    <row r="137" s="2" customFormat="1" ht="21.75" customHeight="1">
      <c r="A137" s="40"/>
      <c r="B137" s="41"/>
      <c r="C137" s="228" t="s">
        <v>234</v>
      </c>
      <c r="D137" s="228" t="s">
        <v>164</v>
      </c>
      <c r="E137" s="229" t="s">
        <v>235</v>
      </c>
      <c r="F137" s="230" t="s">
        <v>236</v>
      </c>
      <c r="G137" s="231" t="s">
        <v>219</v>
      </c>
      <c r="H137" s="232">
        <v>35.652999999999999</v>
      </c>
      <c r="I137" s="233"/>
      <c r="J137" s="234">
        <f>ROUND(I137*H137,2)</f>
        <v>0</v>
      </c>
      <c r="K137" s="230" t="s">
        <v>168</v>
      </c>
      <c r="L137" s="46"/>
      <c r="M137" s="235" t="s">
        <v>19</v>
      </c>
      <c r="N137" s="236" t="s">
        <v>47</v>
      </c>
      <c r="O137" s="86"/>
      <c r="P137" s="237">
        <f>O137*H137</f>
        <v>0</v>
      </c>
      <c r="Q137" s="237">
        <v>0</v>
      </c>
      <c r="R137" s="237">
        <f>Q137*H137</f>
        <v>0</v>
      </c>
      <c r="S137" s="237">
        <v>0</v>
      </c>
      <c r="T137" s="238">
        <f>S137*H137</f>
        <v>0</v>
      </c>
      <c r="U137" s="40"/>
      <c r="V137" s="40"/>
      <c r="W137" s="40"/>
      <c r="X137" s="40"/>
      <c r="Y137" s="40"/>
      <c r="Z137" s="40"/>
      <c r="AA137" s="40"/>
      <c r="AB137" s="40"/>
      <c r="AC137" s="40"/>
      <c r="AD137" s="40"/>
      <c r="AE137" s="40"/>
      <c r="AR137" s="239" t="s">
        <v>169</v>
      </c>
      <c r="AT137" s="239" t="s">
        <v>164</v>
      </c>
      <c r="AU137" s="239" t="s">
        <v>86</v>
      </c>
      <c r="AY137" s="19" t="s">
        <v>162</v>
      </c>
      <c r="BE137" s="240">
        <f>IF(N137="základní",J137,0)</f>
        <v>0</v>
      </c>
      <c r="BF137" s="240">
        <f>IF(N137="snížená",J137,0)</f>
        <v>0</v>
      </c>
      <c r="BG137" s="240">
        <f>IF(N137="zákl. přenesená",J137,0)</f>
        <v>0</v>
      </c>
      <c r="BH137" s="240">
        <f>IF(N137="sníž. přenesená",J137,0)</f>
        <v>0</v>
      </c>
      <c r="BI137" s="240">
        <f>IF(N137="nulová",J137,0)</f>
        <v>0</v>
      </c>
      <c r="BJ137" s="19" t="s">
        <v>84</v>
      </c>
      <c r="BK137" s="240">
        <f>ROUND(I137*H137,2)</f>
        <v>0</v>
      </c>
      <c r="BL137" s="19" t="s">
        <v>169</v>
      </c>
      <c r="BM137" s="239" t="s">
        <v>237</v>
      </c>
    </row>
    <row r="138" s="2" customFormat="1">
      <c r="A138" s="40"/>
      <c r="B138" s="41"/>
      <c r="C138" s="42"/>
      <c r="D138" s="241" t="s">
        <v>171</v>
      </c>
      <c r="E138" s="42"/>
      <c r="F138" s="242" t="s">
        <v>230</v>
      </c>
      <c r="G138" s="42"/>
      <c r="H138" s="42"/>
      <c r="I138" s="148"/>
      <c r="J138" s="42"/>
      <c r="K138" s="42"/>
      <c r="L138" s="46"/>
      <c r="M138" s="243"/>
      <c r="N138" s="244"/>
      <c r="O138" s="86"/>
      <c r="P138" s="86"/>
      <c r="Q138" s="86"/>
      <c r="R138" s="86"/>
      <c r="S138" s="86"/>
      <c r="T138" s="87"/>
      <c r="U138" s="40"/>
      <c r="V138" s="40"/>
      <c r="W138" s="40"/>
      <c r="X138" s="40"/>
      <c r="Y138" s="40"/>
      <c r="Z138" s="40"/>
      <c r="AA138" s="40"/>
      <c r="AB138" s="40"/>
      <c r="AC138" s="40"/>
      <c r="AD138" s="40"/>
      <c r="AE138" s="40"/>
      <c r="AT138" s="19" t="s">
        <v>171</v>
      </c>
      <c r="AU138" s="19" t="s">
        <v>86</v>
      </c>
    </row>
    <row r="139" s="16" customFormat="1">
      <c r="A139" s="16"/>
      <c r="B139" s="278"/>
      <c r="C139" s="279"/>
      <c r="D139" s="241" t="s">
        <v>173</v>
      </c>
      <c r="E139" s="280" t="s">
        <v>19</v>
      </c>
      <c r="F139" s="281" t="s">
        <v>238</v>
      </c>
      <c r="G139" s="279"/>
      <c r="H139" s="280" t="s">
        <v>19</v>
      </c>
      <c r="I139" s="282"/>
      <c r="J139" s="279"/>
      <c r="K139" s="279"/>
      <c r="L139" s="283"/>
      <c r="M139" s="284"/>
      <c r="N139" s="285"/>
      <c r="O139" s="285"/>
      <c r="P139" s="285"/>
      <c r="Q139" s="285"/>
      <c r="R139" s="285"/>
      <c r="S139" s="285"/>
      <c r="T139" s="286"/>
      <c r="U139" s="16"/>
      <c r="V139" s="16"/>
      <c r="W139" s="16"/>
      <c r="X139" s="16"/>
      <c r="Y139" s="16"/>
      <c r="Z139" s="16"/>
      <c r="AA139" s="16"/>
      <c r="AB139" s="16"/>
      <c r="AC139" s="16"/>
      <c r="AD139" s="16"/>
      <c r="AE139" s="16"/>
      <c r="AT139" s="287" t="s">
        <v>173</v>
      </c>
      <c r="AU139" s="287" t="s">
        <v>86</v>
      </c>
      <c r="AV139" s="16" t="s">
        <v>84</v>
      </c>
      <c r="AW139" s="16" t="s">
        <v>37</v>
      </c>
      <c r="AX139" s="16" t="s">
        <v>76</v>
      </c>
      <c r="AY139" s="287" t="s">
        <v>162</v>
      </c>
    </row>
    <row r="140" s="13" customFormat="1">
      <c r="A140" s="13"/>
      <c r="B140" s="245"/>
      <c r="C140" s="246"/>
      <c r="D140" s="241" t="s">
        <v>173</v>
      </c>
      <c r="E140" s="247" t="s">
        <v>19</v>
      </c>
      <c r="F140" s="248" t="s">
        <v>239</v>
      </c>
      <c r="G140" s="246"/>
      <c r="H140" s="249">
        <v>2.0630000000000002</v>
      </c>
      <c r="I140" s="250"/>
      <c r="J140" s="246"/>
      <c r="K140" s="246"/>
      <c r="L140" s="251"/>
      <c r="M140" s="252"/>
      <c r="N140" s="253"/>
      <c r="O140" s="253"/>
      <c r="P140" s="253"/>
      <c r="Q140" s="253"/>
      <c r="R140" s="253"/>
      <c r="S140" s="253"/>
      <c r="T140" s="254"/>
      <c r="U140" s="13"/>
      <c r="V140" s="13"/>
      <c r="W140" s="13"/>
      <c r="X140" s="13"/>
      <c r="Y140" s="13"/>
      <c r="Z140" s="13"/>
      <c r="AA140" s="13"/>
      <c r="AB140" s="13"/>
      <c r="AC140" s="13"/>
      <c r="AD140" s="13"/>
      <c r="AE140" s="13"/>
      <c r="AT140" s="255" t="s">
        <v>173</v>
      </c>
      <c r="AU140" s="255" t="s">
        <v>86</v>
      </c>
      <c r="AV140" s="13" t="s">
        <v>86</v>
      </c>
      <c r="AW140" s="13" t="s">
        <v>37</v>
      </c>
      <c r="AX140" s="13" t="s">
        <v>76</v>
      </c>
      <c r="AY140" s="255" t="s">
        <v>162</v>
      </c>
    </row>
    <row r="141" s="13" customFormat="1">
      <c r="A141" s="13"/>
      <c r="B141" s="245"/>
      <c r="C141" s="246"/>
      <c r="D141" s="241" t="s">
        <v>173</v>
      </c>
      <c r="E141" s="247" t="s">
        <v>19</v>
      </c>
      <c r="F141" s="248" t="s">
        <v>240</v>
      </c>
      <c r="G141" s="246"/>
      <c r="H141" s="249">
        <v>33.590000000000003</v>
      </c>
      <c r="I141" s="250"/>
      <c r="J141" s="246"/>
      <c r="K141" s="246"/>
      <c r="L141" s="251"/>
      <c r="M141" s="252"/>
      <c r="N141" s="253"/>
      <c r="O141" s="253"/>
      <c r="P141" s="253"/>
      <c r="Q141" s="253"/>
      <c r="R141" s="253"/>
      <c r="S141" s="253"/>
      <c r="T141" s="254"/>
      <c r="U141" s="13"/>
      <c r="V141" s="13"/>
      <c r="W141" s="13"/>
      <c r="X141" s="13"/>
      <c r="Y141" s="13"/>
      <c r="Z141" s="13"/>
      <c r="AA141" s="13"/>
      <c r="AB141" s="13"/>
      <c r="AC141" s="13"/>
      <c r="AD141" s="13"/>
      <c r="AE141" s="13"/>
      <c r="AT141" s="255" t="s">
        <v>173</v>
      </c>
      <c r="AU141" s="255" t="s">
        <v>86</v>
      </c>
      <c r="AV141" s="13" t="s">
        <v>86</v>
      </c>
      <c r="AW141" s="13" t="s">
        <v>37</v>
      </c>
      <c r="AX141" s="13" t="s">
        <v>76</v>
      </c>
      <c r="AY141" s="255" t="s">
        <v>162</v>
      </c>
    </row>
    <row r="142" s="15" customFormat="1">
      <c r="A142" s="15"/>
      <c r="B142" s="267"/>
      <c r="C142" s="268"/>
      <c r="D142" s="241" t="s">
        <v>173</v>
      </c>
      <c r="E142" s="269" t="s">
        <v>19</v>
      </c>
      <c r="F142" s="270" t="s">
        <v>177</v>
      </c>
      <c r="G142" s="268"/>
      <c r="H142" s="271">
        <v>35.652999999999999</v>
      </c>
      <c r="I142" s="272"/>
      <c r="J142" s="268"/>
      <c r="K142" s="268"/>
      <c r="L142" s="273"/>
      <c r="M142" s="274"/>
      <c r="N142" s="275"/>
      <c r="O142" s="275"/>
      <c r="P142" s="275"/>
      <c r="Q142" s="275"/>
      <c r="R142" s="275"/>
      <c r="S142" s="275"/>
      <c r="T142" s="276"/>
      <c r="U142" s="15"/>
      <c r="V142" s="15"/>
      <c r="W142" s="15"/>
      <c r="X142" s="15"/>
      <c r="Y142" s="15"/>
      <c r="Z142" s="15"/>
      <c r="AA142" s="15"/>
      <c r="AB142" s="15"/>
      <c r="AC142" s="15"/>
      <c r="AD142" s="15"/>
      <c r="AE142" s="15"/>
      <c r="AT142" s="277" t="s">
        <v>173</v>
      </c>
      <c r="AU142" s="277" t="s">
        <v>86</v>
      </c>
      <c r="AV142" s="15" t="s">
        <v>169</v>
      </c>
      <c r="AW142" s="15" t="s">
        <v>37</v>
      </c>
      <c r="AX142" s="15" t="s">
        <v>84</v>
      </c>
      <c r="AY142" s="277" t="s">
        <v>162</v>
      </c>
    </row>
    <row r="143" s="2" customFormat="1" ht="21.75" customHeight="1">
      <c r="A143" s="40"/>
      <c r="B143" s="41"/>
      <c r="C143" s="228" t="s">
        <v>241</v>
      </c>
      <c r="D143" s="228" t="s">
        <v>164</v>
      </c>
      <c r="E143" s="229" t="s">
        <v>242</v>
      </c>
      <c r="F143" s="230" t="s">
        <v>243</v>
      </c>
      <c r="G143" s="231" t="s">
        <v>219</v>
      </c>
      <c r="H143" s="232">
        <v>17.827000000000002</v>
      </c>
      <c r="I143" s="233"/>
      <c r="J143" s="234">
        <f>ROUND(I143*H143,2)</f>
        <v>0</v>
      </c>
      <c r="K143" s="230" t="s">
        <v>168</v>
      </c>
      <c r="L143" s="46"/>
      <c r="M143" s="235" t="s">
        <v>19</v>
      </c>
      <c r="N143" s="236" t="s">
        <v>47</v>
      </c>
      <c r="O143" s="86"/>
      <c r="P143" s="237">
        <f>O143*H143</f>
        <v>0</v>
      </c>
      <c r="Q143" s="237">
        <v>0</v>
      </c>
      <c r="R143" s="237">
        <f>Q143*H143</f>
        <v>0</v>
      </c>
      <c r="S143" s="237">
        <v>0</v>
      </c>
      <c r="T143" s="238">
        <f>S143*H143</f>
        <v>0</v>
      </c>
      <c r="U143" s="40"/>
      <c r="V143" s="40"/>
      <c r="W143" s="40"/>
      <c r="X143" s="40"/>
      <c r="Y143" s="40"/>
      <c r="Z143" s="40"/>
      <c r="AA143" s="40"/>
      <c r="AB143" s="40"/>
      <c r="AC143" s="40"/>
      <c r="AD143" s="40"/>
      <c r="AE143" s="40"/>
      <c r="AR143" s="239" t="s">
        <v>169</v>
      </c>
      <c r="AT143" s="239" t="s">
        <v>164</v>
      </c>
      <c r="AU143" s="239" t="s">
        <v>86</v>
      </c>
      <c r="AY143" s="19" t="s">
        <v>162</v>
      </c>
      <c r="BE143" s="240">
        <f>IF(N143="základní",J143,0)</f>
        <v>0</v>
      </c>
      <c r="BF143" s="240">
        <f>IF(N143="snížená",J143,0)</f>
        <v>0</v>
      </c>
      <c r="BG143" s="240">
        <f>IF(N143="zákl. přenesená",J143,0)</f>
        <v>0</v>
      </c>
      <c r="BH143" s="240">
        <f>IF(N143="sníž. přenesená",J143,0)</f>
        <v>0</v>
      </c>
      <c r="BI143" s="240">
        <f>IF(N143="nulová",J143,0)</f>
        <v>0</v>
      </c>
      <c r="BJ143" s="19" t="s">
        <v>84</v>
      </c>
      <c r="BK143" s="240">
        <f>ROUND(I143*H143,2)</f>
        <v>0</v>
      </c>
      <c r="BL143" s="19" t="s">
        <v>169</v>
      </c>
      <c r="BM143" s="239" t="s">
        <v>244</v>
      </c>
    </row>
    <row r="144" s="2" customFormat="1">
      <c r="A144" s="40"/>
      <c r="B144" s="41"/>
      <c r="C144" s="42"/>
      <c r="D144" s="241" t="s">
        <v>171</v>
      </c>
      <c r="E144" s="42"/>
      <c r="F144" s="242" t="s">
        <v>230</v>
      </c>
      <c r="G144" s="42"/>
      <c r="H144" s="42"/>
      <c r="I144" s="148"/>
      <c r="J144" s="42"/>
      <c r="K144" s="42"/>
      <c r="L144" s="46"/>
      <c r="M144" s="243"/>
      <c r="N144" s="244"/>
      <c r="O144" s="86"/>
      <c r="P144" s="86"/>
      <c r="Q144" s="86"/>
      <c r="R144" s="86"/>
      <c r="S144" s="86"/>
      <c r="T144" s="87"/>
      <c r="U144" s="40"/>
      <c r="V144" s="40"/>
      <c r="W144" s="40"/>
      <c r="X144" s="40"/>
      <c r="Y144" s="40"/>
      <c r="Z144" s="40"/>
      <c r="AA144" s="40"/>
      <c r="AB144" s="40"/>
      <c r="AC144" s="40"/>
      <c r="AD144" s="40"/>
      <c r="AE144" s="40"/>
      <c r="AT144" s="19" t="s">
        <v>171</v>
      </c>
      <c r="AU144" s="19" t="s">
        <v>86</v>
      </c>
    </row>
    <row r="145" s="13" customFormat="1">
      <c r="A145" s="13"/>
      <c r="B145" s="245"/>
      <c r="C145" s="246"/>
      <c r="D145" s="241" t="s">
        <v>173</v>
      </c>
      <c r="E145" s="247" t="s">
        <v>19</v>
      </c>
      <c r="F145" s="248" t="s">
        <v>245</v>
      </c>
      <c r="G145" s="246"/>
      <c r="H145" s="249">
        <v>17.827000000000002</v>
      </c>
      <c r="I145" s="250"/>
      <c r="J145" s="246"/>
      <c r="K145" s="246"/>
      <c r="L145" s="251"/>
      <c r="M145" s="252"/>
      <c r="N145" s="253"/>
      <c r="O145" s="253"/>
      <c r="P145" s="253"/>
      <c r="Q145" s="253"/>
      <c r="R145" s="253"/>
      <c r="S145" s="253"/>
      <c r="T145" s="254"/>
      <c r="U145" s="13"/>
      <c r="V145" s="13"/>
      <c r="W145" s="13"/>
      <c r="X145" s="13"/>
      <c r="Y145" s="13"/>
      <c r="Z145" s="13"/>
      <c r="AA145" s="13"/>
      <c r="AB145" s="13"/>
      <c r="AC145" s="13"/>
      <c r="AD145" s="13"/>
      <c r="AE145" s="13"/>
      <c r="AT145" s="255" t="s">
        <v>173</v>
      </c>
      <c r="AU145" s="255" t="s">
        <v>86</v>
      </c>
      <c r="AV145" s="13" t="s">
        <v>86</v>
      </c>
      <c r="AW145" s="13" t="s">
        <v>37</v>
      </c>
      <c r="AX145" s="13" t="s">
        <v>84</v>
      </c>
      <c r="AY145" s="255" t="s">
        <v>162</v>
      </c>
    </row>
    <row r="146" s="2" customFormat="1" ht="21.75" customHeight="1">
      <c r="A146" s="40"/>
      <c r="B146" s="41"/>
      <c r="C146" s="228" t="s">
        <v>246</v>
      </c>
      <c r="D146" s="228" t="s">
        <v>164</v>
      </c>
      <c r="E146" s="229" t="s">
        <v>247</v>
      </c>
      <c r="F146" s="230" t="s">
        <v>248</v>
      </c>
      <c r="G146" s="231" t="s">
        <v>219</v>
      </c>
      <c r="H146" s="232">
        <v>1983.192</v>
      </c>
      <c r="I146" s="233"/>
      <c r="J146" s="234">
        <f>ROUND(I146*H146,2)</f>
        <v>0</v>
      </c>
      <c r="K146" s="230" t="s">
        <v>168</v>
      </c>
      <c r="L146" s="46"/>
      <c r="M146" s="235" t="s">
        <v>19</v>
      </c>
      <c r="N146" s="236" t="s">
        <v>47</v>
      </c>
      <c r="O146" s="86"/>
      <c r="P146" s="237">
        <f>O146*H146</f>
        <v>0</v>
      </c>
      <c r="Q146" s="237">
        <v>0</v>
      </c>
      <c r="R146" s="237">
        <f>Q146*H146</f>
        <v>0</v>
      </c>
      <c r="S146" s="237">
        <v>0</v>
      </c>
      <c r="T146" s="238">
        <f>S146*H146</f>
        <v>0</v>
      </c>
      <c r="U146" s="40"/>
      <c r="V146" s="40"/>
      <c r="W146" s="40"/>
      <c r="X146" s="40"/>
      <c r="Y146" s="40"/>
      <c r="Z146" s="40"/>
      <c r="AA146" s="40"/>
      <c r="AB146" s="40"/>
      <c r="AC146" s="40"/>
      <c r="AD146" s="40"/>
      <c r="AE146" s="40"/>
      <c r="AR146" s="239" t="s">
        <v>169</v>
      </c>
      <c r="AT146" s="239" t="s">
        <v>164</v>
      </c>
      <c r="AU146" s="239" t="s">
        <v>86</v>
      </c>
      <c r="AY146" s="19" t="s">
        <v>162</v>
      </c>
      <c r="BE146" s="240">
        <f>IF(N146="základní",J146,0)</f>
        <v>0</v>
      </c>
      <c r="BF146" s="240">
        <f>IF(N146="snížená",J146,0)</f>
        <v>0</v>
      </c>
      <c r="BG146" s="240">
        <f>IF(N146="zákl. přenesená",J146,0)</f>
        <v>0</v>
      </c>
      <c r="BH146" s="240">
        <f>IF(N146="sníž. přenesená",J146,0)</f>
        <v>0</v>
      </c>
      <c r="BI146" s="240">
        <f>IF(N146="nulová",J146,0)</f>
        <v>0</v>
      </c>
      <c r="BJ146" s="19" t="s">
        <v>84</v>
      </c>
      <c r="BK146" s="240">
        <f>ROUND(I146*H146,2)</f>
        <v>0</v>
      </c>
      <c r="BL146" s="19" t="s">
        <v>169</v>
      </c>
      <c r="BM146" s="239" t="s">
        <v>249</v>
      </c>
    </row>
    <row r="147" s="2" customFormat="1">
      <c r="A147" s="40"/>
      <c r="B147" s="41"/>
      <c r="C147" s="42"/>
      <c r="D147" s="241" t="s">
        <v>171</v>
      </c>
      <c r="E147" s="42"/>
      <c r="F147" s="242" t="s">
        <v>250</v>
      </c>
      <c r="G147" s="42"/>
      <c r="H147" s="42"/>
      <c r="I147" s="148"/>
      <c r="J147" s="42"/>
      <c r="K147" s="42"/>
      <c r="L147" s="46"/>
      <c r="M147" s="243"/>
      <c r="N147" s="244"/>
      <c r="O147" s="86"/>
      <c r="P147" s="86"/>
      <c r="Q147" s="86"/>
      <c r="R147" s="86"/>
      <c r="S147" s="86"/>
      <c r="T147" s="87"/>
      <c r="U147" s="40"/>
      <c r="V147" s="40"/>
      <c r="W147" s="40"/>
      <c r="X147" s="40"/>
      <c r="Y147" s="40"/>
      <c r="Z147" s="40"/>
      <c r="AA147" s="40"/>
      <c r="AB147" s="40"/>
      <c r="AC147" s="40"/>
      <c r="AD147" s="40"/>
      <c r="AE147" s="40"/>
      <c r="AT147" s="19" t="s">
        <v>171</v>
      </c>
      <c r="AU147" s="19" t="s">
        <v>86</v>
      </c>
    </row>
    <row r="148" s="16" customFormat="1">
      <c r="A148" s="16"/>
      <c r="B148" s="278"/>
      <c r="C148" s="279"/>
      <c r="D148" s="241" t="s">
        <v>173</v>
      </c>
      <c r="E148" s="280" t="s">
        <v>19</v>
      </c>
      <c r="F148" s="281" t="s">
        <v>231</v>
      </c>
      <c r="G148" s="279"/>
      <c r="H148" s="280" t="s">
        <v>19</v>
      </c>
      <c r="I148" s="282"/>
      <c r="J148" s="279"/>
      <c r="K148" s="279"/>
      <c r="L148" s="283"/>
      <c r="M148" s="284"/>
      <c r="N148" s="285"/>
      <c r="O148" s="285"/>
      <c r="P148" s="285"/>
      <c r="Q148" s="285"/>
      <c r="R148" s="285"/>
      <c r="S148" s="285"/>
      <c r="T148" s="286"/>
      <c r="U148" s="16"/>
      <c r="V148" s="16"/>
      <c r="W148" s="16"/>
      <c r="X148" s="16"/>
      <c r="Y148" s="16"/>
      <c r="Z148" s="16"/>
      <c r="AA148" s="16"/>
      <c r="AB148" s="16"/>
      <c r="AC148" s="16"/>
      <c r="AD148" s="16"/>
      <c r="AE148" s="16"/>
      <c r="AT148" s="287" t="s">
        <v>173</v>
      </c>
      <c r="AU148" s="287" t="s">
        <v>86</v>
      </c>
      <c r="AV148" s="16" t="s">
        <v>84</v>
      </c>
      <c r="AW148" s="16" t="s">
        <v>37</v>
      </c>
      <c r="AX148" s="16" t="s">
        <v>76</v>
      </c>
      <c r="AY148" s="287" t="s">
        <v>162</v>
      </c>
    </row>
    <row r="149" s="13" customFormat="1">
      <c r="A149" s="13"/>
      <c r="B149" s="245"/>
      <c r="C149" s="246"/>
      <c r="D149" s="241" t="s">
        <v>173</v>
      </c>
      <c r="E149" s="247" t="s">
        <v>19</v>
      </c>
      <c r="F149" s="248" t="s">
        <v>251</v>
      </c>
      <c r="G149" s="246"/>
      <c r="H149" s="249">
        <v>1983.192</v>
      </c>
      <c r="I149" s="250"/>
      <c r="J149" s="246"/>
      <c r="K149" s="246"/>
      <c r="L149" s="251"/>
      <c r="M149" s="252"/>
      <c r="N149" s="253"/>
      <c r="O149" s="253"/>
      <c r="P149" s="253"/>
      <c r="Q149" s="253"/>
      <c r="R149" s="253"/>
      <c r="S149" s="253"/>
      <c r="T149" s="254"/>
      <c r="U149" s="13"/>
      <c r="V149" s="13"/>
      <c r="W149" s="13"/>
      <c r="X149" s="13"/>
      <c r="Y149" s="13"/>
      <c r="Z149" s="13"/>
      <c r="AA149" s="13"/>
      <c r="AB149" s="13"/>
      <c r="AC149" s="13"/>
      <c r="AD149" s="13"/>
      <c r="AE149" s="13"/>
      <c r="AT149" s="255" t="s">
        <v>173</v>
      </c>
      <c r="AU149" s="255" t="s">
        <v>86</v>
      </c>
      <c r="AV149" s="13" t="s">
        <v>86</v>
      </c>
      <c r="AW149" s="13" t="s">
        <v>37</v>
      </c>
      <c r="AX149" s="13" t="s">
        <v>76</v>
      </c>
      <c r="AY149" s="255" t="s">
        <v>162</v>
      </c>
    </row>
    <row r="150" s="15" customFormat="1">
      <c r="A150" s="15"/>
      <c r="B150" s="267"/>
      <c r="C150" s="268"/>
      <c r="D150" s="241" t="s">
        <v>173</v>
      </c>
      <c r="E150" s="269" t="s">
        <v>19</v>
      </c>
      <c r="F150" s="270" t="s">
        <v>177</v>
      </c>
      <c r="G150" s="268"/>
      <c r="H150" s="271">
        <v>1983.192</v>
      </c>
      <c r="I150" s="272"/>
      <c r="J150" s="268"/>
      <c r="K150" s="268"/>
      <c r="L150" s="273"/>
      <c r="M150" s="274"/>
      <c r="N150" s="275"/>
      <c r="O150" s="275"/>
      <c r="P150" s="275"/>
      <c r="Q150" s="275"/>
      <c r="R150" s="275"/>
      <c r="S150" s="275"/>
      <c r="T150" s="276"/>
      <c r="U150" s="15"/>
      <c r="V150" s="15"/>
      <c r="W150" s="15"/>
      <c r="X150" s="15"/>
      <c r="Y150" s="15"/>
      <c r="Z150" s="15"/>
      <c r="AA150" s="15"/>
      <c r="AB150" s="15"/>
      <c r="AC150" s="15"/>
      <c r="AD150" s="15"/>
      <c r="AE150" s="15"/>
      <c r="AT150" s="277" t="s">
        <v>173</v>
      </c>
      <c r="AU150" s="277" t="s">
        <v>86</v>
      </c>
      <c r="AV150" s="15" t="s">
        <v>169</v>
      </c>
      <c r="AW150" s="15" t="s">
        <v>37</v>
      </c>
      <c r="AX150" s="15" t="s">
        <v>84</v>
      </c>
      <c r="AY150" s="277" t="s">
        <v>162</v>
      </c>
    </row>
    <row r="151" s="2" customFormat="1" ht="21.75" customHeight="1">
      <c r="A151" s="40"/>
      <c r="B151" s="41"/>
      <c r="C151" s="228" t="s">
        <v>252</v>
      </c>
      <c r="D151" s="228" t="s">
        <v>164</v>
      </c>
      <c r="E151" s="229" t="s">
        <v>253</v>
      </c>
      <c r="F151" s="230" t="s">
        <v>254</v>
      </c>
      <c r="G151" s="231" t="s">
        <v>219</v>
      </c>
      <c r="H151" s="232">
        <v>495.798</v>
      </c>
      <c r="I151" s="233"/>
      <c r="J151" s="234">
        <f>ROUND(I151*H151,2)</f>
        <v>0</v>
      </c>
      <c r="K151" s="230" t="s">
        <v>168</v>
      </c>
      <c r="L151" s="46"/>
      <c r="M151" s="235" t="s">
        <v>19</v>
      </c>
      <c r="N151" s="236" t="s">
        <v>47</v>
      </c>
      <c r="O151" s="86"/>
      <c r="P151" s="237">
        <f>O151*H151</f>
        <v>0</v>
      </c>
      <c r="Q151" s="237">
        <v>0</v>
      </c>
      <c r="R151" s="237">
        <f>Q151*H151</f>
        <v>0</v>
      </c>
      <c r="S151" s="237">
        <v>0</v>
      </c>
      <c r="T151" s="238">
        <f>S151*H151</f>
        <v>0</v>
      </c>
      <c r="U151" s="40"/>
      <c r="V151" s="40"/>
      <c r="W151" s="40"/>
      <c r="X151" s="40"/>
      <c r="Y151" s="40"/>
      <c r="Z151" s="40"/>
      <c r="AA151" s="40"/>
      <c r="AB151" s="40"/>
      <c r="AC151" s="40"/>
      <c r="AD151" s="40"/>
      <c r="AE151" s="40"/>
      <c r="AR151" s="239" t="s">
        <v>169</v>
      </c>
      <c r="AT151" s="239" t="s">
        <v>164</v>
      </c>
      <c r="AU151" s="239" t="s">
        <v>86</v>
      </c>
      <c r="AY151" s="19" t="s">
        <v>162</v>
      </c>
      <c r="BE151" s="240">
        <f>IF(N151="základní",J151,0)</f>
        <v>0</v>
      </c>
      <c r="BF151" s="240">
        <f>IF(N151="snížená",J151,0)</f>
        <v>0</v>
      </c>
      <c r="BG151" s="240">
        <f>IF(N151="zákl. přenesená",J151,0)</f>
        <v>0</v>
      </c>
      <c r="BH151" s="240">
        <f>IF(N151="sníž. přenesená",J151,0)</f>
        <v>0</v>
      </c>
      <c r="BI151" s="240">
        <f>IF(N151="nulová",J151,0)</f>
        <v>0</v>
      </c>
      <c r="BJ151" s="19" t="s">
        <v>84</v>
      </c>
      <c r="BK151" s="240">
        <f>ROUND(I151*H151,2)</f>
        <v>0</v>
      </c>
      <c r="BL151" s="19" t="s">
        <v>169</v>
      </c>
      <c r="BM151" s="239" t="s">
        <v>255</v>
      </c>
    </row>
    <row r="152" s="2" customFormat="1">
      <c r="A152" s="40"/>
      <c r="B152" s="41"/>
      <c r="C152" s="42"/>
      <c r="D152" s="241" t="s">
        <v>171</v>
      </c>
      <c r="E152" s="42"/>
      <c r="F152" s="242" t="s">
        <v>250</v>
      </c>
      <c r="G152" s="42"/>
      <c r="H152" s="42"/>
      <c r="I152" s="148"/>
      <c r="J152" s="42"/>
      <c r="K152" s="42"/>
      <c r="L152" s="46"/>
      <c r="M152" s="243"/>
      <c r="N152" s="244"/>
      <c r="O152" s="86"/>
      <c r="P152" s="86"/>
      <c r="Q152" s="86"/>
      <c r="R152" s="86"/>
      <c r="S152" s="86"/>
      <c r="T152" s="87"/>
      <c r="U152" s="40"/>
      <c r="V152" s="40"/>
      <c r="W152" s="40"/>
      <c r="X152" s="40"/>
      <c r="Y152" s="40"/>
      <c r="Z152" s="40"/>
      <c r="AA152" s="40"/>
      <c r="AB152" s="40"/>
      <c r="AC152" s="40"/>
      <c r="AD152" s="40"/>
      <c r="AE152" s="40"/>
      <c r="AT152" s="19" t="s">
        <v>171</v>
      </c>
      <c r="AU152" s="19" t="s">
        <v>86</v>
      </c>
    </row>
    <row r="153" s="16" customFormat="1">
      <c r="A153" s="16"/>
      <c r="B153" s="278"/>
      <c r="C153" s="279"/>
      <c r="D153" s="241" t="s">
        <v>173</v>
      </c>
      <c r="E153" s="280" t="s">
        <v>19</v>
      </c>
      <c r="F153" s="281" t="s">
        <v>256</v>
      </c>
      <c r="G153" s="279"/>
      <c r="H153" s="280" t="s">
        <v>19</v>
      </c>
      <c r="I153" s="282"/>
      <c r="J153" s="279"/>
      <c r="K153" s="279"/>
      <c r="L153" s="283"/>
      <c r="M153" s="284"/>
      <c r="N153" s="285"/>
      <c r="O153" s="285"/>
      <c r="P153" s="285"/>
      <c r="Q153" s="285"/>
      <c r="R153" s="285"/>
      <c r="S153" s="285"/>
      <c r="T153" s="286"/>
      <c r="U153" s="16"/>
      <c r="V153" s="16"/>
      <c r="W153" s="16"/>
      <c r="X153" s="16"/>
      <c r="Y153" s="16"/>
      <c r="Z153" s="16"/>
      <c r="AA153" s="16"/>
      <c r="AB153" s="16"/>
      <c r="AC153" s="16"/>
      <c r="AD153" s="16"/>
      <c r="AE153" s="16"/>
      <c r="AT153" s="287" t="s">
        <v>173</v>
      </c>
      <c r="AU153" s="287" t="s">
        <v>86</v>
      </c>
      <c r="AV153" s="16" t="s">
        <v>84</v>
      </c>
      <c r="AW153" s="16" t="s">
        <v>37</v>
      </c>
      <c r="AX153" s="16" t="s">
        <v>76</v>
      </c>
      <c r="AY153" s="287" t="s">
        <v>162</v>
      </c>
    </row>
    <row r="154" s="13" customFormat="1">
      <c r="A154" s="13"/>
      <c r="B154" s="245"/>
      <c r="C154" s="246"/>
      <c r="D154" s="241" t="s">
        <v>173</v>
      </c>
      <c r="E154" s="247" t="s">
        <v>19</v>
      </c>
      <c r="F154" s="248" t="s">
        <v>257</v>
      </c>
      <c r="G154" s="246"/>
      <c r="H154" s="249">
        <v>495.798</v>
      </c>
      <c r="I154" s="250"/>
      <c r="J154" s="246"/>
      <c r="K154" s="246"/>
      <c r="L154" s="251"/>
      <c r="M154" s="252"/>
      <c r="N154" s="253"/>
      <c r="O154" s="253"/>
      <c r="P154" s="253"/>
      <c r="Q154" s="253"/>
      <c r="R154" s="253"/>
      <c r="S154" s="253"/>
      <c r="T154" s="254"/>
      <c r="U154" s="13"/>
      <c r="V154" s="13"/>
      <c r="W154" s="13"/>
      <c r="X154" s="13"/>
      <c r="Y154" s="13"/>
      <c r="Z154" s="13"/>
      <c r="AA154" s="13"/>
      <c r="AB154" s="13"/>
      <c r="AC154" s="13"/>
      <c r="AD154" s="13"/>
      <c r="AE154" s="13"/>
      <c r="AT154" s="255" t="s">
        <v>173</v>
      </c>
      <c r="AU154" s="255" t="s">
        <v>86</v>
      </c>
      <c r="AV154" s="13" t="s">
        <v>86</v>
      </c>
      <c r="AW154" s="13" t="s">
        <v>37</v>
      </c>
      <c r="AX154" s="13" t="s">
        <v>76</v>
      </c>
      <c r="AY154" s="255" t="s">
        <v>162</v>
      </c>
    </row>
    <row r="155" s="15" customFormat="1">
      <c r="A155" s="15"/>
      <c r="B155" s="267"/>
      <c r="C155" s="268"/>
      <c r="D155" s="241" t="s">
        <v>173</v>
      </c>
      <c r="E155" s="269" t="s">
        <v>19</v>
      </c>
      <c r="F155" s="270" t="s">
        <v>177</v>
      </c>
      <c r="G155" s="268"/>
      <c r="H155" s="271">
        <v>495.798</v>
      </c>
      <c r="I155" s="272"/>
      <c r="J155" s="268"/>
      <c r="K155" s="268"/>
      <c r="L155" s="273"/>
      <c r="M155" s="274"/>
      <c r="N155" s="275"/>
      <c r="O155" s="275"/>
      <c r="P155" s="275"/>
      <c r="Q155" s="275"/>
      <c r="R155" s="275"/>
      <c r="S155" s="275"/>
      <c r="T155" s="276"/>
      <c r="U155" s="15"/>
      <c r="V155" s="15"/>
      <c r="W155" s="15"/>
      <c r="X155" s="15"/>
      <c r="Y155" s="15"/>
      <c r="Z155" s="15"/>
      <c r="AA155" s="15"/>
      <c r="AB155" s="15"/>
      <c r="AC155" s="15"/>
      <c r="AD155" s="15"/>
      <c r="AE155" s="15"/>
      <c r="AT155" s="277" t="s">
        <v>173</v>
      </c>
      <c r="AU155" s="277" t="s">
        <v>86</v>
      </c>
      <c r="AV155" s="15" t="s">
        <v>169</v>
      </c>
      <c r="AW155" s="15" t="s">
        <v>37</v>
      </c>
      <c r="AX155" s="15" t="s">
        <v>84</v>
      </c>
      <c r="AY155" s="277" t="s">
        <v>162</v>
      </c>
    </row>
    <row r="156" s="2" customFormat="1" ht="21.75" customHeight="1">
      <c r="A156" s="40"/>
      <c r="B156" s="41"/>
      <c r="C156" s="228" t="s">
        <v>8</v>
      </c>
      <c r="D156" s="228" t="s">
        <v>164</v>
      </c>
      <c r="E156" s="229" t="s">
        <v>258</v>
      </c>
      <c r="F156" s="230" t="s">
        <v>259</v>
      </c>
      <c r="G156" s="231" t="s">
        <v>219</v>
      </c>
      <c r="H156" s="232">
        <v>247.899</v>
      </c>
      <c r="I156" s="233"/>
      <c r="J156" s="234">
        <f>ROUND(I156*H156,2)</f>
        <v>0</v>
      </c>
      <c r="K156" s="230" t="s">
        <v>168</v>
      </c>
      <c r="L156" s="46"/>
      <c r="M156" s="235" t="s">
        <v>19</v>
      </c>
      <c r="N156" s="236" t="s">
        <v>47</v>
      </c>
      <c r="O156" s="86"/>
      <c r="P156" s="237">
        <f>O156*H156</f>
        <v>0</v>
      </c>
      <c r="Q156" s="237">
        <v>0</v>
      </c>
      <c r="R156" s="237">
        <f>Q156*H156</f>
        <v>0</v>
      </c>
      <c r="S156" s="237">
        <v>0</v>
      </c>
      <c r="T156" s="238">
        <f>S156*H156</f>
        <v>0</v>
      </c>
      <c r="U156" s="40"/>
      <c r="V156" s="40"/>
      <c r="W156" s="40"/>
      <c r="X156" s="40"/>
      <c r="Y156" s="40"/>
      <c r="Z156" s="40"/>
      <c r="AA156" s="40"/>
      <c r="AB156" s="40"/>
      <c r="AC156" s="40"/>
      <c r="AD156" s="40"/>
      <c r="AE156" s="40"/>
      <c r="AR156" s="239" t="s">
        <v>169</v>
      </c>
      <c r="AT156" s="239" t="s">
        <v>164</v>
      </c>
      <c r="AU156" s="239" t="s">
        <v>86</v>
      </c>
      <c r="AY156" s="19" t="s">
        <v>162</v>
      </c>
      <c r="BE156" s="240">
        <f>IF(N156="základní",J156,0)</f>
        <v>0</v>
      </c>
      <c r="BF156" s="240">
        <f>IF(N156="snížená",J156,0)</f>
        <v>0</v>
      </c>
      <c r="BG156" s="240">
        <f>IF(N156="zákl. přenesená",J156,0)</f>
        <v>0</v>
      </c>
      <c r="BH156" s="240">
        <f>IF(N156="sníž. přenesená",J156,0)</f>
        <v>0</v>
      </c>
      <c r="BI156" s="240">
        <f>IF(N156="nulová",J156,0)</f>
        <v>0</v>
      </c>
      <c r="BJ156" s="19" t="s">
        <v>84</v>
      </c>
      <c r="BK156" s="240">
        <f>ROUND(I156*H156,2)</f>
        <v>0</v>
      </c>
      <c r="BL156" s="19" t="s">
        <v>169</v>
      </c>
      <c r="BM156" s="239" t="s">
        <v>260</v>
      </c>
    </row>
    <row r="157" s="2" customFormat="1">
      <c r="A157" s="40"/>
      <c r="B157" s="41"/>
      <c r="C157" s="42"/>
      <c r="D157" s="241" t="s">
        <v>171</v>
      </c>
      <c r="E157" s="42"/>
      <c r="F157" s="242" t="s">
        <v>250</v>
      </c>
      <c r="G157" s="42"/>
      <c r="H157" s="42"/>
      <c r="I157" s="148"/>
      <c r="J157" s="42"/>
      <c r="K157" s="42"/>
      <c r="L157" s="46"/>
      <c r="M157" s="243"/>
      <c r="N157" s="244"/>
      <c r="O157" s="86"/>
      <c r="P157" s="86"/>
      <c r="Q157" s="86"/>
      <c r="R157" s="86"/>
      <c r="S157" s="86"/>
      <c r="T157" s="87"/>
      <c r="U157" s="40"/>
      <c r="V157" s="40"/>
      <c r="W157" s="40"/>
      <c r="X157" s="40"/>
      <c r="Y157" s="40"/>
      <c r="Z157" s="40"/>
      <c r="AA157" s="40"/>
      <c r="AB157" s="40"/>
      <c r="AC157" s="40"/>
      <c r="AD157" s="40"/>
      <c r="AE157" s="40"/>
      <c r="AT157" s="19" t="s">
        <v>171</v>
      </c>
      <c r="AU157" s="19" t="s">
        <v>86</v>
      </c>
    </row>
    <row r="158" s="13" customFormat="1">
      <c r="A158" s="13"/>
      <c r="B158" s="245"/>
      <c r="C158" s="246"/>
      <c r="D158" s="241" t="s">
        <v>173</v>
      </c>
      <c r="E158" s="247" t="s">
        <v>19</v>
      </c>
      <c r="F158" s="248" t="s">
        <v>261</v>
      </c>
      <c r="G158" s="246"/>
      <c r="H158" s="249">
        <v>247.899</v>
      </c>
      <c r="I158" s="250"/>
      <c r="J158" s="246"/>
      <c r="K158" s="246"/>
      <c r="L158" s="251"/>
      <c r="M158" s="252"/>
      <c r="N158" s="253"/>
      <c r="O158" s="253"/>
      <c r="P158" s="253"/>
      <c r="Q158" s="253"/>
      <c r="R158" s="253"/>
      <c r="S158" s="253"/>
      <c r="T158" s="254"/>
      <c r="U158" s="13"/>
      <c r="V158" s="13"/>
      <c r="W158" s="13"/>
      <c r="X158" s="13"/>
      <c r="Y158" s="13"/>
      <c r="Z158" s="13"/>
      <c r="AA158" s="13"/>
      <c r="AB158" s="13"/>
      <c r="AC158" s="13"/>
      <c r="AD158" s="13"/>
      <c r="AE158" s="13"/>
      <c r="AT158" s="255" t="s">
        <v>173</v>
      </c>
      <c r="AU158" s="255" t="s">
        <v>86</v>
      </c>
      <c r="AV158" s="13" t="s">
        <v>86</v>
      </c>
      <c r="AW158" s="13" t="s">
        <v>37</v>
      </c>
      <c r="AX158" s="13" t="s">
        <v>84</v>
      </c>
      <c r="AY158" s="255" t="s">
        <v>162</v>
      </c>
    </row>
    <row r="159" s="2" customFormat="1" ht="21.75" customHeight="1">
      <c r="A159" s="40"/>
      <c r="B159" s="41"/>
      <c r="C159" s="228" t="s">
        <v>262</v>
      </c>
      <c r="D159" s="228" t="s">
        <v>164</v>
      </c>
      <c r="E159" s="229" t="s">
        <v>263</v>
      </c>
      <c r="F159" s="230" t="s">
        <v>264</v>
      </c>
      <c r="G159" s="231" t="s">
        <v>202</v>
      </c>
      <c r="H159" s="232">
        <v>9.5</v>
      </c>
      <c r="I159" s="233"/>
      <c r="J159" s="234">
        <f>ROUND(I159*H159,2)</f>
        <v>0</v>
      </c>
      <c r="K159" s="230" t="s">
        <v>168</v>
      </c>
      <c r="L159" s="46"/>
      <c r="M159" s="235" t="s">
        <v>19</v>
      </c>
      <c r="N159" s="236" t="s">
        <v>47</v>
      </c>
      <c r="O159" s="86"/>
      <c r="P159" s="237">
        <f>O159*H159</f>
        <v>0</v>
      </c>
      <c r="Q159" s="237">
        <v>0</v>
      </c>
      <c r="R159" s="237">
        <f>Q159*H159</f>
        <v>0</v>
      </c>
      <c r="S159" s="237">
        <v>0</v>
      </c>
      <c r="T159" s="238">
        <f>S159*H159</f>
        <v>0</v>
      </c>
      <c r="U159" s="40"/>
      <c r="V159" s="40"/>
      <c r="W159" s="40"/>
      <c r="X159" s="40"/>
      <c r="Y159" s="40"/>
      <c r="Z159" s="40"/>
      <c r="AA159" s="40"/>
      <c r="AB159" s="40"/>
      <c r="AC159" s="40"/>
      <c r="AD159" s="40"/>
      <c r="AE159" s="40"/>
      <c r="AR159" s="239" t="s">
        <v>169</v>
      </c>
      <c r="AT159" s="239" t="s">
        <v>164</v>
      </c>
      <c r="AU159" s="239" t="s">
        <v>86</v>
      </c>
      <c r="AY159" s="19" t="s">
        <v>162</v>
      </c>
      <c r="BE159" s="240">
        <f>IF(N159="základní",J159,0)</f>
        <v>0</v>
      </c>
      <c r="BF159" s="240">
        <f>IF(N159="snížená",J159,0)</f>
        <v>0</v>
      </c>
      <c r="BG159" s="240">
        <f>IF(N159="zákl. přenesená",J159,0)</f>
        <v>0</v>
      </c>
      <c r="BH159" s="240">
        <f>IF(N159="sníž. přenesená",J159,0)</f>
        <v>0</v>
      </c>
      <c r="BI159" s="240">
        <f>IF(N159="nulová",J159,0)</f>
        <v>0</v>
      </c>
      <c r="BJ159" s="19" t="s">
        <v>84</v>
      </c>
      <c r="BK159" s="240">
        <f>ROUND(I159*H159,2)</f>
        <v>0</v>
      </c>
      <c r="BL159" s="19" t="s">
        <v>169</v>
      </c>
      <c r="BM159" s="239" t="s">
        <v>265</v>
      </c>
    </row>
    <row r="160" s="2" customFormat="1">
      <c r="A160" s="40"/>
      <c r="B160" s="41"/>
      <c r="C160" s="42"/>
      <c r="D160" s="241" t="s">
        <v>171</v>
      </c>
      <c r="E160" s="42"/>
      <c r="F160" s="242" t="s">
        <v>266</v>
      </c>
      <c r="G160" s="42"/>
      <c r="H160" s="42"/>
      <c r="I160" s="148"/>
      <c r="J160" s="42"/>
      <c r="K160" s="42"/>
      <c r="L160" s="46"/>
      <c r="M160" s="243"/>
      <c r="N160" s="244"/>
      <c r="O160" s="86"/>
      <c r="P160" s="86"/>
      <c r="Q160" s="86"/>
      <c r="R160" s="86"/>
      <c r="S160" s="86"/>
      <c r="T160" s="87"/>
      <c r="U160" s="40"/>
      <c r="V160" s="40"/>
      <c r="W160" s="40"/>
      <c r="X160" s="40"/>
      <c r="Y160" s="40"/>
      <c r="Z160" s="40"/>
      <c r="AA160" s="40"/>
      <c r="AB160" s="40"/>
      <c r="AC160" s="40"/>
      <c r="AD160" s="40"/>
      <c r="AE160" s="40"/>
      <c r="AT160" s="19" t="s">
        <v>171</v>
      </c>
      <c r="AU160" s="19" t="s">
        <v>86</v>
      </c>
    </row>
    <row r="161" s="13" customFormat="1">
      <c r="A161" s="13"/>
      <c r="B161" s="245"/>
      <c r="C161" s="246"/>
      <c r="D161" s="241" t="s">
        <v>173</v>
      </c>
      <c r="E161" s="247" t="s">
        <v>19</v>
      </c>
      <c r="F161" s="248" t="s">
        <v>267</v>
      </c>
      <c r="G161" s="246"/>
      <c r="H161" s="249">
        <v>9.5</v>
      </c>
      <c r="I161" s="250"/>
      <c r="J161" s="246"/>
      <c r="K161" s="246"/>
      <c r="L161" s="251"/>
      <c r="M161" s="252"/>
      <c r="N161" s="253"/>
      <c r="O161" s="253"/>
      <c r="P161" s="253"/>
      <c r="Q161" s="253"/>
      <c r="R161" s="253"/>
      <c r="S161" s="253"/>
      <c r="T161" s="254"/>
      <c r="U161" s="13"/>
      <c r="V161" s="13"/>
      <c r="W161" s="13"/>
      <c r="X161" s="13"/>
      <c r="Y161" s="13"/>
      <c r="Z161" s="13"/>
      <c r="AA161" s="13"/>
      <c r="AB161" s="13"/>
      <c r="AC161" s="13"/>
      <c r="AD161" s="13"/>
      <c r="AE161" s="13"/>
      <c r="AT161" s="255" t="s">
        <v>173</v>
      </c>
      <c r="AU161" s="255" t="s">
        <v>86</v>
      </c>
      <c r="AV161" s="13" t="s">
        <v>86</v>
      </c>
      <c r="AW161" s="13" t="s">
        <v>37</v>
      </c>
      <c r="AX161" s="13" t="s">
        <v>84</v>
      </c>
      <c r="AY161" s="255" t="s">
        <v>162</v>
      </c>
    </row>
    <row r="162" s="2" customFormat="1" ht="16.5" customHeight="1">
      <c r="A162" s="40"/>
      <c r="B162" s="41"/>
      <c r="C162" s="228" t="s">
        <v>268</v>
      </c>
      <c r="D162" s="228" t="s">
        <v>164</v>
      </c>
      <c r="E162" s="229" t="s">
        <v>269</v>
      </c>
      <c r="F162" s="230" t="s">
        <v>270</v>
      </c>
      <c r="G162" s="231" t="s">
        <v>167</v>
      </c>
      <c r="H162" s="232">
        <v>5758.5</v>
      </c>
      <c r="I162" s="233"/>
      <c r="J162" s="234">
        <f>ROUND(I162*H162,2)</f>
        <v>0</v>
      </c>
      <c r="K162" s="230" t="s">
        <v>168</v>
      </c>
      <c r="L162" s="46"/>
      <c r="M162" s="235" t="s">
        <v>19</v>
      </c>
      <c r="N162" s="236" t="s">
        <v>47</v>
      </c>
      <c r="O162" s="86"/>
      <c r="P162" s="237">
        <f>O162*H162</f>
        <v>0</v>
      </c>
      <c r="Q162" s="237">
        <v>0.00199</v>
      </c>
      <c r="R162" s="237">
        <f>Q162*H162</f>
        <v>11.459415</v>
      </c>
      <c r="S162" s="237">
        <v>0</v>
      </c>
      <c r="T162" s="238">
        <f>S162*H162</f>
        <v>0</v>
      </c>
      <c r="U162" s="40"/>
      <c r="V162" s="40"/>
      <c r="W162" s="40"/>
      <c r="X162" s="40"/>
      <c r="Y162" s="40"/>
      <c r="Z162" s="40"/>
      <c r="AA162" s="40"/>
      <c r="AB162" s="40"/>
      <c r="AC162" s="40"/>
      <c r="AD162" s="40"/>
      <c r="AE162" s="40"/>
      <c r="AR162" s="239" t="s">
        <v>169</v>
      </c>
      <c r="AT162" s="239" t="s">
        <v>164</v>
      </c>
      <c r="AU162" s="239" t="s">
        <v>86</v>
      </c>
      <c r="AY162" s="19" t="s">
        <v>162</v>
      </c>
      <c r="BE162" s="240">
        <f>IF(N162="základní",J162,0)</f>
        <v>0</v>
      </c>
      <c r="BF162" s="240">
        <f>IF(N162="snížená",J162,0)</f>
        <v>0</v>
      </c>
      <c r="BG162" s="240">
        <f>IF(N162="zákl. přenesená",J162,0)</f>
        <v>0</v>
      </c>
      <c r="BH162" s="240">
        <f>IF(N162="sníž. přenesená",J162,0)</f>
        <v>0</v>
      </c>
      <c r="BI162" s="240">
        <f>IF(N162="nulová",J162,0)</f>
        <v>0</v>
      </c>
      <c r="BJ162" s="19" t="s">
        <v>84</v>
      </c>
      <c r="BK162" s="240">
        <f>ROUND(I162*H162,2)</f>
        <v>0</v>
      </c>
      <c r="BL162" s="19" t="s">
        <v>169</v>
      </c>
      <c r="BM162" s="239" t="s">
        <v>271</v>
      </c>
    </row>
    <row r="163" s="2" customFormat="1">
      <c r="A163" s="40"/>
      <c r="B163" s="41"/>
      <c r="C163" s="42"/>
      <c r="D163" s="241" t="s">
        <v>171</v>
      </c>
      <c r="E163" s="42"/>
      <c r="F163" s="242" t="s">
        <v>272</v>
      </c>
      <c r="G163" s="42"/>
      <c r="H163" s="42"/>
      <c r="I163" s="148"/>
      <c r="J163" s="42"/>
      <c r="K163" s="42"/>
      <c r="L163" s="46"/>
      <c r="M163" s="243"/>
      <c r="N163" s="244"/>
      <c r="O163" s="86"/>
      <c r="P163" s="86"/>
      <c r="Q163" s="86"/>
      <c r="R163" s="86"/>
      <c r="S163" s="86"/>
      <c r="T163" s="87"/>
      <c r="U163" s="40"/>
      <c r="V163" s="40"/>
      <c r="W163" s="40"/>
      <c r="X163" s="40"/>
      <c r="Y163" s="40"/>
      <c r="Z163" s="40"/>
      <c r="AA163" s="40"/>
      <c r="AB163" s="40"/>
      <c r="AC163" s="40"/>
      <c r="AD163" s="40"/>
      <c r="AE163" s="40"/>
      <c r="AT163" s="19" t="s">
        <v>171</v>
      </c>
      <c r="AU163" s="19" t="s">
        <v>86</v>
      </c>
    </row>
    <row r="164" s="13" customFormat="1">
      <c r="A164" s="13"/>
      <c r="B164" s="245"/>
      <c r="C164" s="246"/>
      <c r="D164" s="241" t="s">
        <v>173</v>
      </c>
      <c r="E164" s="247" t="s">
        <v>19</v>
      </c>
      <c r="F164" s="248" t="s">
        <v>273</v>
      </c>
      <c r="G164" s="246"/>
      <c r="H164" s="249">
        <v>5758.5</v>
      </c>
      <c r="I164" s="250"/>
      <c r="J164" s="246"/>
      <c r="K164" s="246"/>
      <c r="L164" s="251"/>
      <c r="M164" s="252"/>
      <c r="N164" s="253"/>
      <c r="O164" s="253"/>
      <c r="P164" s="253"/>
      <c r="Q164" s="253"/>
      <c r="R164" s="253"/>
      <c r="S164" s="253"/>
      <c r="T164" s="254"/>
      <c r="U164" s="13"/>
      <c r="V164" s="13"/>
      <c r="W164" s="13"/>
      <c r="X164" s="13"/>
      <c r="Y164" s="13"/>
      <c r="Z164" s="13"/>
      <c r="AA164" s="13"/>
      <c r="AB164" s="13"/>
      <c r="AC164" s="13"/>
      <c r="AD164" s="13"/>
      <c r="AE164" s="13"/>
      <c r="AT164" s="255" t="s">
        <v>173</v>
      </c>
      <c r="AU164" s="255" t="s">
        <v>86</v>
      </c>
      <c r="AV164" s="13" t="s">
        <v>86</v>
      </c>
      <c r="AW164" s="13" t="s">
        <v>37</v>
      </c>
      <c r="AX164" s="13" t="s">
        <v>84</v>
      </c>
      <c r="AY164" s="255" t="s">
        <v>162</v>
      </c>
    </row>
    <row r="165" s="2" customFormat="1" ht="21.75" customHeight="1">
      <c r="A165" s="40"/>
      <c r="B165" s="41"/>
      <c r="C165" s="228" t="s">
        <v>274</v>
      </c>
      <c r="D165" s="228" t="s">
        <v>164</v>
      </c>
      <c r="E165" s="229" t="s">
        <v>275</v>
      </c>
      <c r="F165" s="230" t="s">
        <v>276</v>
      </c>
      <c r="G165" s="231" t="s">
        <v>167</v>
      </c>
      <c r="H165" s="232">
        <v>5758.5</v>
      </c>
      <c r="I165" s="233"/>
      <c r="J165" s="234">
        <f>ROUND(I165*H165,2)</f>
        <v>0</v>
      </c>
      <c r="K165" s="230" t="s">
        <v>168</v>
      </c>
      <c r="L165" s="46"/>
      <c r="M165" s="235" t="s">
        <v>19</v>
      </c>
      <c r="N165" s="236" t="s">
        <v>47</v>
      </c>
      <c r="O165" s="86"/>
      <c r="P165" s="237">
        <f>O165*H165</f>
        <v>0</v>
      </c>
      <c r="Q165" s="237">
        <v>0</v>
      </c>
      <c r="R165" s="237">
        <f>Q165*H165</f>
        <v>0</v>
      </c>
      <c r="S165" s="237">
        <v>0</v>
      </c>
      <c r="T165" s="238">
        <f>S165*H165</f>
        <v>0</v>
      </c>
      <c r="U165" s="40"/>
      <c r="V165" s="40"/>
      <c r="W165" s="40"/>
      <c r="X165" s="40"/>
      <c r="Y165" s="40"/>
      <c r="Z165" s="40"/>
      <c r="AA165" s="40"/>
      <c r="AB165" s="40"/>
      <c r="AC165" s="40"/>
      <c r="AD165" s="40"/>
      <c r="AE165" s="40"/>
      <c r="AR165" s="239" t="s">
        <v>169</v>
      </c>
      <c r="AT165" s="239" t="s">
        <v>164</v>
      </c>
      <c r="AU165" s="239" t="s">
        <v>86</v>
      </c>
      <c r="AY165" s="19" t="s">
        <v>162</v>
      </c>
      <c r="BE165" s="240">
        <f>IF(N165="základní",J165,0)</f>
        <v>0</v>
      </c>
      <c r="BF165" s="240">
        <f>IF(N165="snížená",J165,0)</f>
        <v>0</v>
      </c>
      <c r="BG165" s="240">
        <f>IF(N165="zákl. přenesená",J165,0)</f>
        <v>0</v>
      </c>
      <c r="BH165" s="240">
        <f>IF(N165="sníž. přenesená",J165,0)</f>
        <v>0</v>
      </c>
      <c r="BI165" s="240">
        <f>IF(N165="nulová",J165,0)</f>
        <v>0</v>
      </c>
      <c r="BJ165" s="19" t="s">
        <v>84</v>
      </c>
      <c r="BK165" s="240">
        <f>ROUND(I165*H165,2)</f>
        <v>0</v>
      </c>
      <c r="BL165" s="19" t="s">
        <v>169</v>
      </c>
      <c r="BM165" s="239" t="s">
        <v>277</v>
      </c>
    </row>
    <row r="166" s="2" customFormat="1" ht="16.5" customHeight="1">
      <c r="A166" s="40"/>
      <c r="B166" s="41"/>
      <c r="C166" s="228" t="s">
        <v>278</v>
      </c>
      <c r="D166" s="228" t="s">
        <v>164</v>
      </c>
      <c r="E166" s="229" t="s">
        <v>279</v>
      </c>
      <c r="F166" s="230" t="s">
        <v>280</v>
      </c>
      <c r="G166" s="231" t="s">
        <v>167</v>
      </c>
      <c r="H166" s="232">
        <v>121.90000000000001</v>
      </c>
      <c r="I166" s="233"/>
      <c r="J166" s="234">
        <f>ROUND(I166*H166,2)</f>
        <v>0</v>
      </c>
      <c r="K166" s="230" t="s">
        <v>168</v>
      </c>
      <c r="L166" s="46"/>
      <c r="M166" s="235" t="s">
        <v>19</v>
      </c>
      <c r="N166" s="236" t="s">
        <v>47</v>
      </c>
      <c r="O166" s="86"/>
      <c r="P166" s="237">
        <f>O166*H166</f>
        <v>0</v>
      </c>
      <c r="Q166" s="237">
        <v>0.00149</v>
      </c>
      <c r="R166" s="237">
        <f>Q166*H166</f>
        <v>0.18163100000000002</v>
      </c>
      <c r="S166" s="237">
        <v>0</v>
      </c>
      <c r="T166" s="238">
        <f>S166*H166</f>
        <v>0</v>
      </c>
      <c r="U166" s="40"/>
      <c r="V166" s="40"/>
      <c r="W166" s="40"/>
      <c r="X166" s="40"/>
      <c r="Y166" s="40"/>
      <c r="Z166" s="40"/>
      <c r="AA166" s="40"/>
      <c r="AB166" s="40"/>
      <c r="AC166" s="40"/>
      <c r="AD166" s="40"/>
      <c r="AE166" s="40"/>
      <c r="AR166" s="239" t="s">
        <v>169</v>
      </c>
      <c r="AT166" s="239" t="s">
        <v>164</v>
      </c>
      <c r="AU166" s="239" t="s">
        <v>86</v>
      </c>
      <c r="AY166" s="19" t="s">
        <v>162</v>
      </c>
      <c r="BE166" s="240">
        <f>IF(N166="základní",J166,0)</f>
        <v>0</v>
      </c>
      <c r="BF166" s="240">
        <f>IF(N166="snížená",J166,0)</f>
        <v>0</v>
      </c>
      <c r="BG166" s="240">
        <f>IF(N166="zákl. přenesená",J166,0)</f>
        <v>0</v>
      </c>
      <c r="BH166" s="240">
        <f>IF(N166="sníž. přenesená",J166,0)</f>
        <v>0</v>
      </c>
      <c r="BI166" s="240">
        <f>IF(N166="nulová",J166,0)</f>
        <v>0</v>
      </c>
      <c r="BJ166" s="19" t="s">
        <v>84</v>
      </c>
      <c r="BK166" s="240">
        <f>ROUND(I166*H166,2)</f>
        <v>0</v>
      </c>
      <c r="BL166" s="19" t="s">
        <v>169</v>
      </c>
      <c r="BM166" s="239" t="s">
        <v>281</v>
      </c>
    </row>
    <row r="167" s="2" customFormat="1">
      <c r="A167" s="40"/>
      <c r="B167" s="41"/>
      <c r="C167" s="42"/>
      <c r="D167" s="241" t="s">
        <v>171</v>
      </c>
      <c r="E167" s="42"/>
      <c r="F167" s="242" t="s">
        <v>282</v>
      </c>
      <c r="G167" s="42"/>
      <c r="H167" s="42"/>
      <c r="I167" s="148"/>
      <c r="J167" s="42"/>
      <c r="K167" s="42"/>
      <c r="L167" s="46"/>
      <c r="M167" s="243"/>
      <c r="N167" s="244"/>
      <c r="O167" s="86"/>
      <c r="P167" s="86"/>
      <c r="Q167" s="86"/>
      <c r="R167" s="86"/>
      <c r="S167" s="86"/>
      <c r="T167" s="87"/>
      <c r="U167" s="40"/>
      <c r="V167" s="40"/>
      <c r="W167" s="40"/>
      <c r="X167" s="40"/>
      <c r="Y167" s="40"/>
      <c r="Z167" s="40"/>
      <c r="AA167" s="40"/>
      <c r="AB167" s="40"/>
      <c r="AC167" s="40"/>
      <c r="AD167" s="40"/>
      <c r="AE167" s="40"/>
      <c r="AT167" s="19" t="s">
        <v>171</v>
      </c>
      <c r="AU167" s="19" t="s">
        <v>86</v>
      </c>
    </row>
    <row r="168" s="13" customFormat="1">
      <c r="A168" s="13"/>
      <c r="B168" s="245"/>
      <c r="C168" s="246"/>
      <c r="D168" s="241" t="s">
        <v>173</v>
      </c>
      <c r="E168" s="247" t="s">
        <v>19</v>
      </c>
      <c r="F168" s="248" t="s">
        <v>283</v>
      </c>
      <c r="G168" s="246"/>
      <c r="H168" s="249">
        <v>10.5</v>
      </c>
      <c r="I168" s="250"/>
      <c r="J168" s="246"/>
      <c r="K168" s="246"/>
      <c r="L168" s="251"/>
      <c r="M168" s="252"/>
      <c r="N168" s="253"/>
      <c r="O168" s="253"/>
      <c r="P168" s="253"/>
      <c r="Q168" s="253"/>
      <c r="R168" s="253"/>
      <c r="S168" s="253"/>
      <c r="T168" s="254"/>
      <c r="U168" s="13"/>
      <c r="V168" s="13"/>
      <c r="W168" s="13"/>
      <c r="X168" s="13"/>
      <c r="Y168" s="13"/>
      <c r="Z168" s="13"/>
      <c r="AA168" s="13"/>
      <c r="AB168" s="13"/>
      <c r="AC168" s="13"/>
      <c r="AD168" s="13"/>
      <c r="AE168" s="13"/>
      <c r="AT168" s="255" t="s">
        <v>173</v>
      </c>
      <c r="AU168" s="255" t="s">
        <v>86</v>
      </c>
      <c r="AV168" s="13" t="s">
        <v>86</v>
      </c>
      <c r="AW168" s="13" t="s">
        <v>37</v>
      </c>
      <c r="AX168" s="13" t="s">
        <v>76</v>
      </c>
      <c r="AY168" s="255" t="s">
        <v>162</v>
      </c>
    </row>
    <row r="169" s="13" customFormat="1">
      <c r="A169" s="13"/>
      <c r="B169" s="245"/>
      <c r="C169" s="246"/>
      <c r="D169" s="241" t="s">
        <v>173</v>
      </c>
      <c r="E169" s="247" t="s">
        <v>19</v>
      </c>
      <c r="F169" s="248" t="s">
        <v>284</v>
      </c>
      <c r="G169" s="246"/>
      <c r="H169" s="249">
        <v>111.40000000000001</v>
      </c>
      <c r="I169" s="250"/>
      <c r="J169" s="246"/>
      <c r="K169" s="246"/>
      <c r="L169" s="251"/>
      <c r="M169" s="252"/>
      <c r="N169" s="253"/>
      <c r="O169" s="253"/>
      <c r="P169" s="253"/>
      <c r="Q169" s="253"/>
      <c r="R169" s="253"/>
      <c r="S169" s="253"/>
      <c r="T169" s="254"/>
      <c r="U169" s="13"/>
      <c r="V169" s="13"/>
      <c r="W169" s="13"/>
      <c r="X169" s="13"/>
      <c r="Y169" s="13"/>
      <c r="Z169" s="13"/>
      <c r="AA169" s="13"/>
      <c r="AB169" s="13"/>
      <c r="AC169" s="13"/>
      <c r="AD169" s="13"/>
      <c r="AE169" s="13"/>
      <c r="AT169" s="255" t="s">
        <v>173</v>
      </c>
      <c r="AU169" s="255" t="s">
        <v>86</v>
      </c>
      <c r="AV169" s="13" t="s">
        <v>86</v>
      </c>
      <c r="AW169" s="13" t="s">
        <v>37</v>
      </c>
      <c r="AX169" s="13" t="s">
        <v>76</v>
      </c>
      <c r="AY169" s="255" t="s">
        <v>162</v>
      </c>
    </row>
    <row r="170" s="15" customFormat="1">
      <c r="A170" s="15"/>
      <c r="B170" s="267"/>
      <c r="C170" s="268"/>
      <c r="D170" s="241" t="s">
        <v>173</v>
      </c>
      <c r="E170" s="269" t="s">
        <v>19</v>
      </c>
      <c r="F170" s="270" t="s">
        <v>177</v>
      </c>
      <c r="G170" s="268"/>
      <c r="H170" s="271">
        <v>121.90000000000001</v>
      </c>
      <c r="I170" s="272"/>
      <c r="J170" s="268"/>
      <c r="K170" s="268"/>
      <c r="L170" s="273"/>
      <c r="M170" s="274"/>
      <c r="N170" s="275"/>
      <c r="O170" s="275"/>
      <c r="P170" s="275"/>
      <c r="Q170" s="275"/>
      <c r="R170" s="275"/>
      <c r="S170" s="275"/>
      <c r="T170" s="276"/>
      <c r="U170" s="15"/>
      <c r="V170" s="15"/>
      <c r="W170" s="15"/>
      <c r="X170" s="15"/>
      <c r="Y170" s="15"/>
      <c r="Z170" s="15"/>
      <c r="AA170" s="15"/>
      <c r="AB170" s="15"/>
      <c r="AC170" s="15"/>
      <c r="AD170" s="15"/>
      <c r="AE170" s="15"/>
      <c r="AT170" s="277" t="s">
        <v>173</v>
      </c>
      <c r="AU170" s="277" t="s">
        <v>86</v>
      </c>
      <c r="AV170" s="15" t="s">
        <v>169</v>
      </c>
      <c r="AW170" s="15" t="s">
        <v>37</v>
      </c>
      <c r="AX170" s="15" t="s">
        <v>84</v>
      </c>
      <c r="AY170" s="277" t="s">
        <v>162</v>
      </c>
    </row>
    <row r="171" s="2" customFormat="1" ht="21.75" customHeight="1">
      <c r="A171" s="40"/>
      <c r="B171" s="41"/>
      <c r="C171" s="228" t="s">
        <v>285</v>
      </c>
      <c r="D171" s="228" t="s">
        <v>164</v>
      </c>
      <c r="E171" s="229" t="s">
        <v>286</v>
      </c>
      <c r="F171" s="230" t="s">
        <v>287</v>
      </c>
      <c r="G171" s="231" t="s">
        <v>167</v>
      </c>
      <c r="H171" s="232">
        <v>121.90000000000001</v>
      </c>
      <c r="I171" s="233"/>
      <c r="J171" s="234">
        <f>ROUND(I171*H171,2)</f>
        <v>0</v>
      </c>
      <c r="K171" s="230" t="s">
        <v>168</v>
      </c>
      <c r="L171" s="46"/>
      <c r="M171" s="235" t="s">
        <v>19</v>
      </c>
      <c r="N171" s="236" t="s">
        <v>47</v>
      </c>
      <c r="O171" s="86"/>
      <c r="P171" s="237">
        <f>O171*H171</f>
        <v>0</v>
      </c>
      <c r="Q171" s="237">
        <v>0</v>
      </c>
      <c r="R171" s="237">
        <f>Q171*H171</f>
        <v>0</v>
      </c>
      <c r="S171" s="237">
        <v>0</v>
      </c>
      <c r="T171" s="238">
        <f>S171*H171</f>
        <v>0</v>
      </c>
      <c r="U171" s="40"/>
      <c r="V171" s="40"/>
      <c r="W171" s="40"/>
      <c r="X171" s="40"/>
      <c r="Y171" s="40"/>
      <c r="Z171" s="40"/>
      <c r="AA171" s="40"/>
      <c r="AB171" s="40"/>
      <c r="AC171" s="40"/>
      <c r="AD171" s="40"/>
      <c r="AE171" s="40"/>
      <c r="AR171" s="239" t="s">
        <v>169</v>
      </c>
      <c r="AT171" s="239" t="s">
        <v>164</v>
      </c>
      <c r="AU171" s="239" t="s">
        <v>86</v>
      </c>
      <c r="AY171" s="19" t="s">
        <v>162</v>
      </c>
      <c r="BE171" s="240">
        <f>IF(N171="základní",J171,0)</f>
        <v>0</v>
      </c>
      <c r="BF171" s="240">
        <f>IF(N171="snížená",J171,0)</f>
        <v>0</v>
      </c>
      <c r="BG171" s="240">
        <f>IF(N171="zákl. přenesená",J171,0)</f>
        <v>0</v>
      </c>
      <c r="BH171" s="240">
        <f>IF(N171="sníž. přenesená",J171,0)</f>
        <v>0</v>
      </c>
      <c r="BI171" s="240">
        <f>IF(N171="nulová",J171,0)</f>
        <v>0</v>
      </c>
      <c r="BJ171" s="19" t="s">
        <v>84</v>
      </c>
      <c r="BK171" s="240">
        <f>ROUND(I171*H171,2)</f>
        <v>0</v>
      </c>
      <c r="BL171" s="19" t="s">
        <v>169</v>
      </c>
      <c r="BM171" s="239" t="s">
        <v>288</v>
      </c>
    </row>
    <row r="172" s="2" customFormat="1" ht="16.5" customHeight="1">
      <c r="A172" s="40"/>
      <c r="B172" s="41"/>
      <c r="C172" s="228" t="s">
        <v>7</v>
      </c>
      <c r="D172" s="228" t="s">
        <v>164</v>
      </c>
      <c r="E172" s="229" t="s">
        <v>289</v>
      </c>
      <c r="F172" s="230" t="s">
        <v>290</v>
      </c>
      <c r="G172" s="231" t="s">
        <v>219</v>
      </c>
      <c r="H172" s="232">
        <v>178.26300000000001</v>
      </c>
      <c r="I172" s="233"/>
      <c r="J172" s="234">
        <f>ROUND(I172*H172,2)</f>
        <v>0</v>
      </c>
      <c r="K172" s="230" t="s">
        <v>168</v>
      </c>
      <c r="L172" s="46"/>
      <c r="M172" s="235" t="s">
        <v>19</v>
      </c>
      <c r="N172" s="236" t="s">
        <v>47</v>
      </c>
      <c r="O172" s="86"/>
      <c r="P172" s="237">
        <f>O172*H172</f>
        <v>0</v>
      </c>
      <c r="Q172" s="237">
        <v>0.0013600000000000001</v>
      </c>
      <c r="R172" s="237">
        <f>Q172*H172</f>
        <v>0.24243768000000002</v>
      </c>
      <c r="S172" s="237">
        <v>0</v>
      </c>
      <c r="T172" s="238">
        <f>S172*H172</f>
        <v>0</v>
      </c>
      <c r="U172" s="40"/>
      <c r="V172" s="40"/>
      <c r="W172" s="40"/>
      <c r="X172" s="40"/>
      <c r="Y172" s="40"/>
      <c r="Z172" s="40"/>
      <c r="AA172" s="40"/>
      <c r="AB172" s="40"/>
      <c r="AC172" s="40"/>
      <c r="AD172" s="40"/>
      <c r="AE172" s="40"/>
      <c r="AR172" s="239" t="s">
        <v>169</v>
      </c>
      <c r="AT172" s="239" t="s">
        <v>164</v>
      </c>
      <c r="AU172" s="239" t="s">
        <v>86</v>
      </c>
      <c r="AY172" s="19" t="s">
        <v>162</v>
      </c>
      <c r="BE172" s="240">
        <f>IF(N172="základní",J172,0)</f>
        <v>0</v>
      </c>
      <c r="BF172" s="240">
        <f>IF(N172="snížená",J172,0)</f>
        <v>0</v>
      </c>
      <c r="BG172" s="240">
        <f>IF(N172="zákl. přenesená",J172,0)</f>
        <v>0</v>
      </c>
      <c r="BH172" s="240">
        <f>IF(N172="sníž. přenesená",J172,0)</f>
        <v>0</v>
      </c>
      <c r="BI172" s="240">
        <f>IF(N172="nulová",J172,0)</f>
        <v>0</v>
      </c>
      <c r="BJ172" s="19" t="s">
        <v>84</v>
      </c>
      <c r="BK172" s="240">
        <f>ROUND(I172*H172,2)</f>
        <v>0</v>
      </c>
      <c r="BL172" s="19" t="s">
        <v>169</v>
      </c>
      <c r="BM172" s="239" t="s">
        <v>291</v>
      </c>
    </row>
    <row r="173" s="2" customFormat="1">
      <c r="A173" s="40"/>
      <c r="B173" s="41"/>
      <c r="C173" s="42"/>
      <c r="D173" s="241" t="s">
        <v>171</v>
      </c>
      <c r="E173" s="42"/>
      <c r="F173" s="242" t="s">
        <v>292</v>
      </c>
      <c r="G173" s="42"/>
      <c r="H173" s="42"/>
      <c r="I173" s="148"/>
      <c r="J173" s="42"/>
      <c r="K173" s="42"/>
      <c r="L173" s="46"/>
      <c r="M173" s="243"/>
      <c r="N173" s="244"/>
      <c r="O173" s="86"/>
      <c r="P173" s="86"/>
      <c r="Q173" s="86"/>
      <c r="R173" s="86"/>
      <c r="S173" s="86"/>
      <c r="T173" s="87"/>
      <c r="U173" s="40"/>
      <c r="V173" s="40"/>
      <c r="W173" s="40"/>
      <c r="X173" s="40"/>
      <c r="Y173" s="40"/>
      <c r="Z173" s="40"/>
      <c r="AA173" s="40"/>
      <c r="AB173" s="40"/>
      <c r="AC173" s="40"/>
      <c r="AD173" s="40"/>
      <c r="AE173" s="40"/>
      <c r="AT173" s="19" t="s">
        <v>171</v>
      </c>
      <c r="AU173" s="19" t="s">
        <v>86</v>
      </c>
    </row>
    <row r="174" s="13" customFormat="1">
      <c r="A174" s="13"/>
      <c r="B174" s="245"/>
      <c r="C174" s="246"/>
      <c r="D174" s="241" t="s">
        <v>173</v>
      </c>
      <c r="E174" s="247" t="s">
        <v>19</v>
      </c>
      <c r="F174" s="248" t="s">
        <v>293</v>
      </c>
      <c r="G174" s="246"/>
      <c r="H174" s="249">
        <v>178.26300000000001</v>
      </c>
      <c r="I174" s="250"/>
      <c r="J174" s="246"/>
      <c r="K174" s="246"/>
      <c r="L174" s="251"/>
      <c r="M174" s="252"/>
      <c r="N174" s="253"/>
      <c r="O174" s="253"/>
      <c r="P174" s="253"/>
      <c r="Q174" s="253"/>
      <c r="R174" s="253"/>
      <c r="S174" s="253"/>
      <c r="T174" s="254"/>
      <c r="U174" s="13"/>
      <c r="V174" s="13"/>
      <c r="W174" s="13"/>
      <c r="X174" s="13"/>
      <c r="Y174" s="13"/>
      <c r="Z174" s="13"/>
      <c r="AA174" s="13"/>
      <c r="AB174" s="13"/>
      <c r="AC174" s="13"/>
      <c r="AD174" s="13"/>
      <c r="AE174" s="13"/>
      <c r="AT174" s="255" t="s">
        <v>173</v>
      </c>
      <c r="AU174" s="255" t="s">
        <v>86</v>
      </c>
      <c r="AV174" s="13" t="s">
        <v>86</v>
      </c>
      <c r="AW174" s="13" t="s">
        <v>37</v>
      </c>
      <c r="AX174" s="13" t="s">
        <v>84</v>
      </c>
      <c r="AY174" s="255" t="s">
        <v>162</v>
      </c>
    </row>
    <row r="175" s="2" customFormat="1" ht="21.75" customHeight="1">
      <c r="A175" s="40"/>
      <c r="B175" s="41"/>
      <c r="C175" s="228" t="s">
        <v>294</v>
      </c>
      <c r="D175" s="228" t="s">
        <v>164</v>
      </c>
      <c r="E175" s="229" t="s">
        <v>295</v>
      </c>
      <c r="F175" s="230" t="s">
        <v>296</v>
      </c>
      <c r="G175" s="231" t="s">
        <v>219</v>
      </c>
      <c r="H175" s="232">
        <v>178.26300000000001</v>
      </c>
      <c r="I175" s="233"/>
      <c r="J175" s="234">
        <f>ROUND(I175*H175,2)</f>
        <v>0</v>
      </c>
      <c r="K175" s="230" t="s">
        <v>168</v>
      </c>
      <c r="L175" s="46"/>
      <c r="M175" s="235" t="s">
        <v>19</v>
      </c>
      <c r="N175" s="236" t="s">
        <v>47</v>
      </c>
      <c r="O175" s="86"/>
      <c r="P175" s="237">
        <f>O175*H175</f>
        <v>0</v>
      </c>
      <c r="Q175" s="237">
        <v>0</v>
      </c>
      <c r="R175" s="237">
        <f>Q175*H175</f>
        <v>0</v>
      </c>
      <c r="S175" s="237">
        <v>0</v>
      </c>
      <c r="T175" s="238">
        <f>S175*H175</f>
        <v>0</v>
      </c>
      <c r="U175" s="40"/>
      <c r="V175" s="40"/>
      <c r="W175" s="40"/>
      <c r="X175" s="40"/>
      <c r="Y175" s="40"/>
      <c r="Z175" s="40"/>
      <c r="AA175" s="40"/>
      <c r="AB175" s="40"/>
      <c r="AC175" s="40"/>
      <c r="AD175" s="40"/>
      <c r="AE175" s="40"/>
      <c r="AR175" s="239" t="s">
        <v>169</v>
      </c>
      <c r="AT175" s="239" t="s">
        <v>164</v>
      </c>
      <c r="AU175" s="239" t="s">
        <v>86</v>
      </c>
      <c r="AY175" s="19" t="s">
        <v>162</v>
      </c>
      <c r="BE175" s="240">
        <f>IF(N175="základní",J175,0)</f>
        <v>0</v>
      </c>
      <c r="BF175" s="240">
        <f>IF(N175="snížená",J175,0)</f>
        <v>0</v>
      </c>
      <c r="BG175" s="240">
        <f>IF(N175="zákl. přenesená",J175,0)</f>
        <v>0</v>
      </c>
      <c r="BH175" s="240">
        <f>IF(N175="sníž. přenesená",J175,0)</f>
        <v>0</v>
      </c>
      <c r="BI175" s="240">
        <f>IF(N175="nulová",J175,0)</f>
        <v>0</v>
      </c>
      <c r="BJ175" s="19" t="s">
        <v>84</v>
      </c>
      <c r="BK175" s="240">
        <f>ROUND(I175*H175,2)</f>
        <v>0</v>
      </c>
      <c r="BL175" s="19" t="s">
        <v>169</v>
      </c>
      <c r="BM175" s="239" t="s">
        <v>297</v>
      </c>
    </row>
    <row r="176" s="2" customFormat="1" ht="21.75" customHeight="1">
      <c r="A176" s="40"/>
      <c r="B176" s="41"/>
      <c r="C176" s="228" t="s">
        <v>298</v>
      </c>
      <c r="D176" s="228" t="s">
        <v>164</v>
      </c>
      <c r="E176" s="229" t="s">
        <v>299</v>
      </c>
      <c r="F176" s="230" t="s">
        <v>300</v>
      </c>
      <c r="G176" s="231" t="s">
        <v>219</v>
      </c>
      <c r="H176" s="232">
        <v>1249.808</v>
      </c>
      <c r="I176" s="233"/>
      <c r="J176" s="234">
        <f>ROUND(I176*H176,2)</f>
        <v>0</v>
      </c>
      <c r="K176" s="230" t="s">
        <v>168</v>
      </c>
      <c r="L176" s="46"/>
      <c r="M176" s="235" t="s">
        <v>19</v>
      </c>
      <c r="N176" s="236" t="s">
        <v>47</v>
      </c>
      <c r="O176" s="86"/>
      <c r="P176" s="237">
        <f>O176*H176</f>
        <v>0</v>
      </c>
      <c r="Q176" s="237">
        <v>0</v>
      </c>
      <c r="R176" s="237">
        <f>Q176*H176</f>
        <v>0</v>
      </c>
      <c r="S176" s="237">
        <v>0</v>
      </c>
      <c r="T176" s="238">
        <f>S176*H176</f>
        <v>0</v>
      </c>
      <c r="U176" s="40"/>
      <c r="V176" s="40"/>
      <c r="W176" s="40"/>
      <c r="X176" s="40"/>
      <c r="Y176" s="40"/>
      <c r="Z176" s="40"/>
      <c r="AA176" s="40"/>
      <c r="AB176" s="40"/>
      <c r="AC176" s="40"/>
      <c r="AD176" s="40"/>
      <c r="AE176" s="40"/>
      <c r="AR176" s="239" t="s">
        <v>169</v>
      </c>
      <c r="AT176" s="239" t="s">
        <v>164</v>
      </c>
      <c r="AU176" s="239" t="s">
        <v>86</v>
      </c>
      <c r="AY176" s="19" t="s">
        <v>162</v>
      </c>
      <c r="BE176" s="240">
        <f>IF(N176="základní",J176,0)</f>
        <v>0</v>
      </c>
      <c r="BF176" s="240">
        <f>IF(N176="snížená",J176,0)</f>
        <v>0</v>
      </c>
      <c r="BG176" s="240">
        <f>IF(N176="zákl. přenesená",J176,0)</f>
        <v>0</v>
      </c>
      <c r="BH176" s="240">
        <f>IF(N176="sníž. přenesená",J176,0)</f>
        <v>0</v>
      </c>
      <c r="BI176" s="240">
        <f>IF(N176="nulová",J176,0)</f>
        <v>0</v>
      </c>
      <c r="BJ176" s="19" t="s">
        <v>84</v>
      </c>
      <c r="BK176" s="240">
        <f>ROUND(I176*H176,2)</f>
        <v>0</v>
      </c>
      <c r="BL176" s="19" t="s">
        <v>169</v>
      </c>
      <c r="BM176" s="239" t="s">
        <v>301</v>
      </c>
    </row>
    <row r="177" s="2" customFormat="1">
      <c r="A177" s="40"/>
      <c r="B177" s="41"/>
      <c r="C177" s="42"/>
      <c r="D177" s="241" t="s">
        <v>171</v>
      </c>
      <c r="E177" s="42"/>
      <c r="F177" s="242" t="s">
        <v>302</v>
      </c>
      <c r="G177" s="42"/>
      <c r="H177" s="42"/>
      <c r="I177" s="148"/>
      <c r="J177" s="42"/>
      <c r="K177" s="42"/>
      <c r="L177" s="46"/>
      <c r="M177" s="243"/>
      <c r="N177" s="244"/>
      <c r="O177" s="86"/>
      <c r="P177" s="86"/>
      <c r="Q177" s="86"/>
      <c r="R177" s="86"/>
      <c r="S177" s="86"/>
      <c r="T177" s="87"/>
      <c r="U177" s="40"/>
      <c r="V177" s="40"/>
      <c r="W177" s="40"/>
      <c r="X177" s="40"/>
      <c r="Y177" s="40"/>
      <c r="Z177" s="40"/>
      <c r="AA177" s="40"/>
      <c r="AB177" s="40"/>
      <c r="AC177" s="40"/>
      <c r="AD177" s="40"/>
      <c r="AE177" s="40"/>
      <c r="AT177" s="19" t="s">
        <v>171</v>
      </c>
      <c r="AU177" s="19" t="s">
        <v>86</v>
      </c>
    </row>
    <row r="178" s="13" customFormat="1">
      <c r="A178" s="13"/>
      <c r="B178" s="245"/>
      <c r="C178" s="246"/>
      <c r="D178" s="241" t="s">
        <v>173</v>
      </c>
      <c r="E178" s="247" t="s">
        <v>19</v>
      </c>
      <c r="F178" s="248" t="s">
        <v>303</v>
      </c>
      <c r="G178" s="246"/>
      <c r="H178" s="249">
        <v>10.313000000000001</v>
      </c>
      <c r="I178" s="250"/>
      <c r="J178" s="246"/>
      <c r="K178" s="246"/>
      <c r="L178" s="251"/>
      <c r="M178" s="252"/>
      <c r="N178" s="253"/>
      <c r="O178" s="253"/>
      <c r="P178" s="253"/>
      <c r="Q178" s="253"/>
      <c r="R178" s="253"/>
      <c r="S178" s="253"/>
      <c r="T178" s="254"/>
      <c r="U178" s="13"/>
      <c r="V178" s="13"/>
      <c r="W178" s="13"/>
      <c r="X178" s="13"/>
      <c r="Y178" s="13"/>
      <c r="Z178" s="13"/>
      <c r="AA178" s="13"/>
      <c r="AB178" s="13"/>
      <c r="AC178" s="13"/>
      <c r="AD178" s="13"/>
      <c r="AE178" s="13"/>
      <c r="AT178" s="255" t="s">
        <v>173</v>
      </c>
      <c r="AU178" s="255" t="s">
        <v>86</v>
      </c>
      <c r="AV178" s="13" t="s">
        <v>86</v>
      </c>
      <c r="AW178" s="13" t="s">
        <v>37</v>
      </c>
      <c r="AX178" s="13" t="s">
        <v>76</v>
      </c>
      <c r="AY178" s="255" t="s">
        <v>162</v>
      </c>
    </row>
    <row r="179" s="13" customFormat="1">
      <c r="A179" s="13"/>
      <c r="B179" s="245"/>
      <c r="C179" s="246"/>
      <c r="D179" s="241" t="s">
        <v>173</v>
      </c>
      <c r="E179" s="247" t="s">
        <v>19</v>
      </c>
      <c r="F179" s="248" t="s">
        <v>304</v>
      </c>
      <c r="G179" s="246"/>
      <c r="H179" s="249">
        <v>1239.4949999999999</v>
      </c>
      <c r="I179" s="250"/>
      <c r="J179" s="246"/>
      <c r="K179" s="246"/>
      <c r="L179" s="251"/>
      <c r="M179" s="252"/>
      <c r="N179" s="253"/>
      <c r="O179" s="253"/>
      <c r="P179" s="253"/>
      <c r="Q179" s="253"/>
      <c r="R179" s="253"/>
      <c r="S179" s="253"/>
      <c r="T179" s="254"/>
      <c r="U179" s="13"/>
      <c r="V179" s="13"/>
      <c r="W179" s="13"/>
      <c r="X179" s="13"/>
      <c r="Y179" s="13"/>
      <c r="Z179" s="13"/>
      <c r="AA179" s="13"/>
      <c r="AB179" s="13"/>
      <c r="AC179" s="13"/>
      <c r="AD179" s="13"/>
      <c r="AE179" s="13"/>
      <c r="AT179" s="255" t="s">
        <v>173</v>
      </c>
      <c r="AU179" s="255" t="s">
        <v>86</v>
      </c>
      <c r="AV179" s="13" t="s">
        <v>86</v>
      </c>
      <c r="AW179" s="13" t="s">
        <v>37</v>
      </c>
      <c r="AX179" s="13" t="s">
        <v>76</v>
      </c>
      <c r="AY179" s="255" t="s">
        <v>162</v>
      </c>
    </row>
    <row r="180" s="15" customFormat="1">
      <c r="A180" s="15"/>
      <c r="B180" s="267"/>
      <c r="C180" s="268"/>
      <c r="D180" s="241" t="s">
        <v>173</v>
      </c>
      <c r="E180" s="269" t="s">
        <v>19</v>
      </c>
      <c r="F180" s="270" t="s">
        <v>177</v>
      </c>
      <c r="G180" s="268"/>
      <c r="H180" s="271">
        <v>1249.808</v>
      </c>
      <c r="I180" s="272"/>
      <c r="J180" s="268"/>
      <c r="K180" s="268"/>
      <c r="L180" s="273"/>
      <c r="M180" s="274"/>
      <c r="N180" s="275"/>
      <c r="O180" s="275"/>
      <c r="P180" s="275"/>
      <c r="Q180" s="275"/>
      <c r="R180" s="275"/>
      <c r="S180" s="275"/>
      <c r="T180" s="276"/>
      <c r="U180" s="15"/>
      <c r="V180" s="15"/>
      <c r="W180" s="15"/>
      <c r="X180" s="15"/>
      <c r="Y180" s="15"/>
      <c r="Z180" s="15"/>
      <c r="AA180" s="15"/>
      <c r="AB180" s="15"/>
      <c r="AC180" s="15"/>
      <c r="AD180" s="15"/>
      <c r="AE180" s="15"/>
      <c r="AT180" s="277" t="s">
        <v>173</v>
      </c>
      <c r="AU180" s="277" t="s">
        <v>86</v>
      </c>
      <c r="AV180" s="15" t="s">
        <v>169</v>
      </c>
      <c r="AW180" s="15" t="s">
        <v>37</v>
      </c>
      <c r="AX180" s="15" t="s">
        <v>84</v>
      </c>
      <c r="AY180" s="277" t="s">
        <v>162</v>
      </c>
    </row>
    <row r="181" s="2" customFormat="1" ht="21.75" customHeight="1">
      <c r="A181" s="40"/>
      <c r="B181" s="41"/>
      <c r="C181" s="228" t="s">
        <v>305</v>
      </c>
      <c r="D181" s="228" t="s">
        <v>164</v>
      </c>
      <c r="E181" s="229" t="s">
        <v>306</v>
      </c>
      <c r="F181" s="230" t="s">
        <v>307</v>
      </c>
      <c r="G181" s="231" t="s">
        <v>219</v>
      </c>
      <c r="H181" s="232">
        <v>26.872</v>
      </c>
      <c r="I181" s="233"/>
      <c r="J181" s="234">
        <f>ROUND(I181*H181,2)</f>
        <v>0</v>
      </c>
      <c r="K181" s="230" t="s">
        <v>168</v>
      </c>
      <c r="L181" s="46"/>
      <c r="M181" s="235" t="s">
        <v>19</v>
      </c>
      <c r="N181" s="236" t="s">
        <v>47</v>
      </c>
      <c r="O181" s="86"/>
      <c r="P181" s="237">
        <f>O181*H181</f>
        <v>0</v>
      </c>
      <c r="Q181" s="237">
        <v>0</v>
      </c>
      <c r="R181" s="237">
        <f>Q181*H181</f>
        <v>0</v>
      </c>
      <c r="S181" s="237">
        <v>0</v>
      </c>
      <c r="T181" s="238">
        <f>S181*H181</f>
        <v>0</v>
      </c>
      <c r="U181" s="40"/>
      <c r="V181" s="40"/>
      <c r="W181" s="40"/>
      <c r="X181" s="40"/>
      <c r="Y181" s="40"/>
      <c r="Z181" s="40"/>
      <c r="AA181" s="40"/>
      <c r="AB181" s="40"/>
      <c r="AC181" s="40"/>
      <c r="AD181" s="40"/>
      <c r="AE181" s="40"/>
      <c r="AR181" s="239" t="s">
        <v>169</v>
      </c>
      <c r="AT181" s="239" t="s">
        <v>164</v>
      </c>
      <c r="AU181" s="239" t="s">
        <v>86</v>
      </c>
      <c r="AY181" s="19" t="s">
        <v>162</v>
      </c>
      <c r="BE181" s="240">
        <f>IF(N181="základní",J181,0)</f>
        <v>0</v>
      </c>
      <c r="BF181" s="240">
        <f>IF(N181="snížená",J181,0)</f>
        <v>0</v>
      </c>
      <c r="BG181" s="240">
        <f>IF(N181="zákl. přenesená",J181,0)</f>
        <v>0</v>
      </c>
      <c r="BH181" s="240">
        <f>IF(N181="sníž. přenesená",J181,0)</f>
        <v>0</v>
      </c>
      <c r="BI181" s="240">
        <f>IF(N181="nulová",J181,0)</f>
        <v>0</v>
      </c>
      <c r="BJ181" s="19" t="s">
        <v>84</v>
      </c>
      <c r="BK181" s="240">
        <f>ROUND(I181*H181,2)</f>
        <v>0</v>
      </c>
      <c r="BL181" s="19" t="s">
        <v>169</v>
      </c>
      <c r="BM181" s="239" t="s">
        <v>308</v>
      </c>
    </row>
    <row r="182" s="2" customFormat="1">
      <c r="A182" s="40"/>
      <c r="B182" s="41"/>
      <c r="C182" s="42"/>
      <c r="D182" s="241" t="s">
        <v>171</v>
      </c>
      <c r="E182" s="42"/>
      <c r="F182" s="242" t="s">
        <v>302</v>
      </c>
      <c r="G182" s="42"/>
      <c r="H182" s="42"/>
      <c r="I182" s="148"/>
      <c r="J182" s="42"/>
      <c r="K182" s="42"/>
      <c r="L182" s="46"/>
      <c r="M182" s="243"/>
      <c r="N182" s="244"/>
      <c r="O182" s="86"/>
      <c r="P182" s="86"/>
      <c r="Q182" s="86"/>
      <c r="R182" s="86"/>
      <c r="S182" s="86"/>
      <c r="T182" s="87"/>
      <c r="U182" s="40"/>
      <c r="V182" s="40"/>
      <c r="W182" s="40"/>
      <c r="X182" s="40"/>
      <c r="Y182" s="40"/>
      <c r="Z182" s="40"/>
      <c r="AA182" s="40"/>
      <c r="AB182" s="40"/>
      <c r="AC182" s="40"/>
      <c r="AD182" s="40"/>
      <c r="AE182" s="40"/>
      <c r="AT182" s="19" t="s">
        <v>171</v>
      </c>
      <c r="AU182" s="19" t="s">
        <v>86</v>
      </c>
    </row>
    <row r="183" s="13" customFormat="1">
      <c r="A183" s="13"/>
      <c r="B183" s="245"/>
      <c r="C183" s="246"/>
      <c r="D183" s="241" t="s">
        <v>173</v>
      </c>
      <c r="E183" s="247" t="s">
        <v>19</v>
      </c>
      <c r="F183" s="248" t="s">
        <v>309</v>
      </c>
      <c r="G183" s="246"/>
      <c r="H183" s="249">
        <v>26.872</v>
      </c>
      <c r="I183" s="250"/>
      <c r="J183" s="246"/>
      <c r="K183" s="246"/>
      <c r="L183" s="251"/>
      <c r="M183" s="252"/>
      <c r="N183" s="253"/>
      <c r="O183" s="253"/>
      <c r="P183" s="253"/>
      <c r="Q183" s="253"/>
      <c r="R183" s="253"/>
      <c r="S183" s="253"/>
      <c r="T183" s="254"/>
      <c r="U183" s="13"/>
      <c r="V183" s="13"/>
      <c r="W183" s="13"/>
      <c r="X183" s="13"/>
      <c r="Y183" s="13"/>
      <c r="Z183" s="13"/>
      <c r="AA183" s="13"/>
      <c r="AB183" s="13"/>
      <c r="AC183" s="13"/>
      <c r="AD183" s="13"/>
      <c r="AE183" s="13"/>
      <c r="AT183" s="255" t="s">
        <v>173</v>
      </c>
      <c r="AU183" s="255" t="s">
        <v>86</v>
      </c>
      <c r="AV183" s="13" t="s">
        <v>86</v>
      </c>
      <c r="AW183" s="13" t="s">
        <v>37</v>
      </c>
      <c r="AX183" s="13" t="s">
        <v>76</v>
      </c>
      <c r="AY183" s="255" t="s">
        <v>162</v>
      </c>
    </row>
    <row r="184" s="15" customFormat="1">
      <c r="A184" s="15"/>
      <c r="B184" s="267"/>
      <c r="C184" s="268"/>
      <c r="D184" s="241" t="s">
        <v>173</v>
      </c>
      <c r="E184" s="269" t="s">
        <v>19</v>
      </c>
      <c r="F184" s="270" t="s">
        <v>177</v>
      </c>
      <c r="G184" s="268"/>
      <c r="H184" s="271">
        <v>26.872</v>
      </c>
      <c r="I184" s="272"/>
      <c r="J184" s="268"/>
      <c r="K184" s="268"/>
      <c r="L184" s="273"/>
      <c r="M184" s="274"/>
      <c r="N184" s="275"/>
      <c r="O184" s="275"/>
      <c r="P184" s="275"/>
      <c r="Q184" s="275"/>
      <c r="R184" s="275"/>
      <c r="S184" s="275"/>
      <c r="T184" s="276"/>
      <c r="U184" s="15"/>
      <c r="V184" s="15"/>
      <c r="W184" s="15"/>
      <c r="X184" s="15"/>
      <c r="Y184" s="15"/>
      <c r="Z184" s="15"/>
      <c r="AA184" s="15"/>
      <c r="AB184" s="15"/>
      <c r="AC184" s="15"/>
      <c r="AD184" s="15"/>
      <c r="AE184" s="15"/>
      <c r="AT184" s="277" t="s">
        <v>173</v>
      </c>
      <c r="AU184" s="277" t="s">
        <v>86</v>
      </c>
      <c r="AV184" s="15" t="s">
        <v>169</v>
      </c>
      <c r="AW184" s="15" t="s">
        <v>37</v>
      </c>
      <c r="AX184" s="15" t="s">
        <v>84</v>
      </c>
      <c r="AY184" s="277" t="s">
        <v>162</v>
      </c>
    </row>
    <row r="185" s="2" customFormat="1" ht="21.75" customHeight="1">
      <c r="A185" s="40"/>
      <c r="B185" s="41"/>
      <c r="C185" s="228" t="s">
        <v>310</v>
      </c>
      <c r="D185" s="228" t="s">
        <v>164</v>
      </c>
      <c r="E185" s="229" t="s">
        <v>311</v>
      </c>
      <c r="F185" s="230" t="s">
        <v>312</v>
      </c>
      <c r="G185" s="231" t="s">
        <v>219</v>
      </c>
      <c r="H185" s="232">
        <v>1758.6010000000001</v>
      </c>
      <c r="I185" s="233"/>
      <c r="J185" s="234">
        <f>ROUND(I185*H185,2)</f>
        <v>0</v>
      </c>
      <c r="K185" s="230" t="s">
        <v>168</v>
      </c>
      <c r="L185" s="46"/>
      <c r="M185" s="235" t="s">
        <v>19</v>
      </c>
      <c r="N185" s="236" t="s">
        <v>47</v>
      </c>
      <c r="O185" s="86"/>
      <c r="P185" s="237">
        <f>O185*H185</f>
        <v>0</v>
      </c>
      <c r="Q185" s="237">
        <v>0</v>
      </c>
      <c r="R185" s="237">
        <f>Q185*H185</f>
        <v>0</v>
      </c>
      <c r="S185" s="237">
        <v>0</v>
      </c>
      <c r="T185" s="238">
        <f>S185*H185</f>
        <v>0</v>
      </c>
      <c r="U185" s="40"/>
      <c r="V185" s="40"/>
      <c r="W185" s="40"/>
      <c r="X185" s="40"/>
      <c r="Y185" s="40"/>
      <c r="Z185" s="40"/>
      <c r="AA185" s="40"/>
      <c r="AB185" s="40"/>
      <c r="AC185" s="40"/>
      <c r="AD185" s="40"/>
      <c r="AE185" s="40"/>
      <c r="AR185" s="239" t="s">
        <v>169</v>
      </c>
      <c r="AT185" s="239" t="s">
        <v>164</v>
      </c>
      <c r="AU185" s="239" t="s">
        <v>86</v>
      </c>
      <c r="AY185" s="19" t="s">
        <v>162</v>
      </c>
      <c r="BE185" s="240">
        <f>IF(N185="základní",J185,0)</f>
        <v>0</v>
      </c>
      <c r="BF185" s="240">
        <f>IF(N185="snížená",J185,0)</f>
        <v>0</v>
      </c>
      <c r="BG185" s="240">
        <f>IF(N185="zákl. přenesená",J185,0)</f>
        <v>0</v>
      </c>
      <c r="BH185" s="240">
        <f>IF(N185="sníž. přenesená",J185,0)</f>
        <v>0</v>
      </c>
      <c r="BI185" s="240">
        <f>IF(N185="nulová",J185,0)</f>
        <v>0</v>
      </c>
      <c r="BJ185" s="19" t="s">
        <v>84</v>
      </c>
      <c r="BK185" s="240">
        <f>ROUND(I185*H185,2)</f>
        <v>0</v>
      </c>
      <c r="BL185" s="19" t="s">
        <v>169</v>
      </c>
      <c r="BM185" s="239" t="s">
        <v>313</v>
      </c>
    </row>
    <row r="186" s="2" customFormat="1">
      <c r="A186" s="40"/>
      <c r="B186" s="41"/>
      <c r="C186" s="42"/>
      <c r="D186" s="241" t="s">
        <v>171</v>
      </c>
      <c r="E186" s="42"/>
      <c r="F186" s="242" t="s">
        <v>314</v>
      </c>
      <c r="G186" s="42"/>
      <c r="H186" s="42"/>
      <c r="I186" s="148"/>
      <c r="J186" s="42"/>
      <c r="K186" s="42"/>
      <c r="L186" s="46"/>
      <c r="M186" s="243"/>
      <c r="N186" s="244"/>
      <c r="O186" s="86"/>
      <c r="P186" s="86"/>
      <c r="Q186" s="86"/>
      <c r="R186" s="86"/>
      <c r="S186" s="86"/>
      <c r="T186" s="87"/>
      <c r="U186" s="40"/>
      <c r="V186" s="40"/>
      <c r="W186" s="40"/>
      <c r="X186" s="40"/>
      <c r="Y186" s="40"/>
      <c r="Z186" s="40"/>
      <c r="AA186" s="40"/>
      <c r="AB186" s="40"/>
      <c r="AC186" s="40"/>
      <c r="AD186" s="40"/>
      <c r="AE186" s="40"/>
      <c r="AT186" s="19" t="s">
        <v>171</v>
      </c>
      <c r="AU186" s="19" t="s">
        <v>86</v>
      </c>
    </row>
    <row r="187" s="13" customFormat="1">
      <c r="A187" s="13"/>
      <c r="B187" s="245"/>
      <c r="C187" s="246"/>
      <c r="D187" s="241" t="s">
        <v>173</v>
      </c>
      <c r="E187" s="247" t="s">
        <v>19</v>
      </c>
      <c r="F187" s="248" t="s">
        <v>315</v>
      </c>
      <c r="G187" s="246"/>
      <c r="H187" s="249">
        <v>962.59900000000005</v>
      </c>
      <c r="I187" s="250"/>
      <c r="J187" s="246"/>
      <c r="K187" s="246"/>
      <c r="L187" s="251"/>
      <c r="M187" s="252"/>
      <c r="N187" s="253"/>
      <c r="O187" s="253"/>
      <c r="P187" s="253"/>
      <c r="Q187" s="253"/>
      <c r="R187" s="253"/>
      <c r="S187" s="253"/>
      <c r="T187" s="254"/>
      <c r="U187" s="13"/>
      <c r="V187" s="13"/>
      <c r="W187" s="13"/>
      <c r="X187" s="13"/>
      <c r="Y187" s="13"/>
      <c r="Z187" s="13"/>
      <c r="AA187" s="13"/>
      <c r="AB187" s="13"/>
      <c r="AC187" s="13"/>
      <c r="AD187" s="13"/>
      <c r="AE187" s="13"/>
      <c r="AT187" s="255" t="s">
        <v>173</v>
      </c>
      <c r="AU187" s="255" t="s">
        <v>86</v>
      </c>
      <c r="AV187" s="13" t="s">
        <v>86</v>
      </c>
      <c r="AW187" s="13" t="s">
        <v>37</v>
      </c>
      <c r="AX187" s="13" t="s">
        <v>76</v>
      </c>
      <c r="AY187" s="255" t="s">
        <v>162</v>
      </c>
    </row>
    <row r="188" s="13" customFormat="1">
      <c r="A188" s="13"/>
      <c r="B188" s="245"/>
      <c r="C188" s="246"/>
      <c r="D188" s="241" t="s">
        <v>173</v>
      </c>
      <c r="E188" s="247" t="s">
        <v>19</v>
      </c>
      <c r="F188" s="248" t="s">
        <v>316</v>
      </c>
      <c r="G188" s="246"/>
      <c r="H188" s="249">
        <v>398.00099999999998</v>
      </c>
      <c r="I188" s="250"/>
      <c r="J188" s="246"/>
      <c r="K188" s="246"/>
      <c r="L188" s="251"/>
      <c r="M188" s="252"/>
      <c r="N188" s="253"/>
      <c r="O188" s="253"/>
      <c r="P188" s="253"/>
      <c r="Q188" s="253"/>
      <c r="R188" s="253"/>
      <c r="S188" s="253"/>
      <c r="T188" s="254"/>
      <c r="U188" s="13"/>
      <c r="V188" s="13"/>
      <c r="W188" s="13"/>
      <c r="X188" s="13"/>
      <c r="Y188" s="13"/>
      <c r="Z188" s="13"/>
      <c r="AA188" s="13"/>
      <c r="AB188" s="13"/>
      <c r="AC188" s="13"/>
      <c r="AD188" s="13"/>
      <c r="AE188" s="13"/>
      <c r="AT188" s="255" t="s">
        <v>173</v>
      </c>
      <c r="AU188" s="255" t="s">
        <v>86</v>
      </c>
      <c r="AV188" s="13" t="s">
        <v>86</v>
      </c>
      <c r="AW188" s="13" t="s">
        <v>37</v>
      </c>
      <c r="AX188" s="13" t="s">
        <v>76</v>
      </c>
      <c r="AY188" s="255" t="s">
        <v>162</v>
      </c>
    </row>
    <row r="189" s="13" customFormat="1">
      <c r="A189" s="13"/>
      <c r="B189" s="245"/>
      <c r="C189" s="246"/>
      <c r="D189" s="241" t="s">
        <v>173</v>
      </c>
      <c r="E189" s="247" t="s">
        <v>19</v>
      </c>
      <c r="F189" s="248" t="s">
        <v>317</v>
      </c>
      <c r="G189" s="246"/>
      <c r="H189" s="249">
        <v>398.00099999999998</v>
      </c>
      <c r="I189" s="250"/>
      <c r="J189" s="246"/>
      <c r="K189" s="246"/>
      <c r="L189" s="251"/>
      <c r="M189" s="252"/>
      <c r="N189" s="253"/>
      <c r="O189" s="253"/>
      <c r="P189" s="253"/>
      <c r="Q189" s="253"/>
      <c r="R189" s="253"/>
      <c r="S189" s="253"/>
      <c r="T189" s="254"/>
      <c r="U189" s="13"/>
      <c r="V189" s="13"/>
      <c r="W189" s="13"/>
      <c r="X189" s="13"/>
      <c r="Y189" s="13"/>
      <c r="Z189" s="13"/>
      <c r="AA189" s="13"/>
      <c r="AB189" s="13"/>
      <c r="AC189" s="13"/>
      <c r="AD189" s="13"/>
      <c r="AE189" s="13"/>
      <c r="AT189" s="255" t="s">
        <v>173</v>
      </c>
      <c r="AU189" s="255" t="s">
        <v>86</v>
      </c>
      <c r="AV189" s="13" t="s">
        <v>86</v>
      </c>
      <c r="AW189" s="13" t="s">
        <v>37</v>
      </c>
      <c r="AX189" s="13" t="s">
        <v>76</v>
      </c>
      <c r="AY189" s="255" t="s">
        <v>162</v>
      </c>
    </row>
    <row r="190" s="15" customFormat="1">
      <c r="A190" s="15"/>
      <c r="B190" s="267"/>
      <c r="C190" s="268"/>
      <c r="D190" s="241" t="s">
        <v>173</v>
      </c>
      <c r="E190" s="269" t="s">
        <v>19</v>
      </c>
      <c r="F190" s="270" t="s">
        <v>177</v>
      </c>
      <c r="G190" s="268"/>
      <c r="H190" s="271">
        <v>1758.6010000000001</v>
      </c>
      <c r="I190" s="272"/>
      <c r="J190" s="268"/>
      <c r="K190" s="268"/>
      <c r="L190" s="273"/>
      <c r="M190" s="274"/>
      <c r="N190" s="275"/>
      <c r="O190" s="275"/>
      <c r="P190" s="275"/>
      <c r="Q190" s="275"/>
      <c r="R190" s="275"/>
      <c r="S190" s="275"/>
      <c r="T190" s="276"/>
      <c r="U190" s="15"/>
      <c r="V190" s="15"/>
      <c r="W190" s="15"/>
      <c r="X190" s="15"/>
      <c r="Y190" s="15"/>
      <c r="Z190" s="15"/>
      <c r="AA190" s="15"/>
      <c r="AB190" s="15"/>
      <c r="AC190" s="15"/>
      <c r="AD190" s="15"/>
      <c r="AE190" s="15"/>
      <c r="AT190" s="277" t="s">
        <v>173</v>
      </c>
      <c r="AU190" s="277" t="s">
        <v>86</v>
      </c>
      <c r="AV190" s="15" t="s">
        <v>169</v>
      </c>
      <c r="AW190" s="15" t="s">
        <v>37</v>
      </c>
      <c r="AX190" s="15" t="s">
        <v>84</v>
      </c>
      <c r="AY190" s="277" t="s">
        <v>162</v>
      </c>
    </row>
    <row r="191" s="2" customFormat="1" ht="21.75" customHeight="1">
      <c r="A191" s="40"/>
      <c r="B191" s="41"/>
      <c r="C191" s="228" t="s">
        <v>318</v>
      </c>
      <c r="D191" s="228" t="s">
        <v>164</v>
      </c>
      <c r="E191" s="229" t="s">
        <v>319</v>
      </c>
      <c r="F191" s="230" t="s">
        <v>320</v>
      </c>
      <c r="G191" s="231" t="s">
        <v>219</v>
      </c>
      <c r="H191" s="232">
        <v>398.00099999999998</v>
      </c>
      <c r="I191" s="233"/>
      <c r="J191" s="234">
        <f>ROUND(I191*H191,2)</f>
        <v>0</v>
      </c>
      <c r="K191" s="230" t="s">
        <v>168</v>
      </c>
      <c r="L191" s="46"/>
      <c r="M191" s="235" t="s">
        <v>19</v>
      </c>
      <c r="N191" s="236" t="s">
        <v>47</v>
      </c>
      <c r="O191" s="86"/>
      <c r="P191" s="237">
        <f>O191*H191</f>
        <v>0</v>
      </c>
      <c r="Q191" s="237">
        <v>0</v>
      </c>
      <c r="R191" s="237">
        <f>Q191*H191</f>
        <v>0</v>
      </c>
      <c r="S191" s="237">
        <v>0</v>
      </c>
      <c r="T191" s="238">
        <f>S191*H191</f>
        <v>0</v>
      </c>
      <c r="U191" s="40"/>
      <c r="V191" s="40"/>
      <c r="W191" s="40"/>
      <c r="X191" s="40"/>
      <c r="Y191" s="40"/>
      <c r="Z191" s="40"/>
      <c r="AA191" s="40"/>
      <c r="AB191" s="40"/>
      <c r="AC191" s="40"/>
      <c r="AD191" s="40"/>
      <c r="AE191" s="40"/>
      <c r="AR191" s="239" t="s">
        <v>169</v>
      </c>
      <c r="AT191" s="239" t="s">
        <v>164</v>
      </c>
      <c r="AU191" s="239" t="s">
        <v>86</v>
      </c>
      <c r="AY191" s="19" t="s">
        <v>162</v>
      </c>
      <c r="BE191" s="240">
        <f>IF(N191="základní",J191,0)</f>
        <v>0</v>
      </c>
      <c r="BF191" s="240">
        <f>IF(N191="snížená",J191,0)</f>
        <v>0</v>
      </c>
      <c r="BG191" s="240">
        <f>IF(N191="zákl. přenesená",J191,0)</f>
        <v>0</v>
      </c>
      <c r="BH191" s="240">
        <f>IF(N191="sníž. přenesená",J191,0)</f>
        <v>0</v>
      </c>
      <c r="BI191" s="240">
        <f>IF(N191="nulová",J191,0)</f>
        <v>0</v>
      </c>
      <c r="BJ191" s="19" t="s">
        <v>84</v>
      </c>
      <c r="BK191" s="240">
        <f>ROUND(I191*H191,2)</f>
        <v>0</v>
      </c>
      <c r="BL191" s="19" t="s">
        <v>169</v>
      </c>
      <c r="BM191" s="239" t="s">
        <v>321</v>
      </c>
    </row>
    <row r="192" s="2" customFormat="1">
      <c r="A192" s="40"/>
      <c r="B192" s="41"/>
      <c r="C192" s="42"/>
      <c r="D192" s="241" t="s">
        <v>171</v>
      </c>
      <c r="E192" s="42"/>
      <c r="F192" s="242" t="s">
        <v>322</v>
      </c>
      <c r="G192" s="42"/>
      <c r="H192" s="42"/>
      <c r="I192" s="148"/>
      <c r="J192" s="42"/>
      <c r="K192" s="42"/>
      <c r="L192" s="46"/>
      <c r="M192" s="243"/>
      <c r="N192" s="244"/>
      <c r="O192" s="86"/>
      <c r="P192" s="86"/>
      <c r="Q192" s="86"/>
      <c r="R192" s="86"/>
      <c r="S192" s="86"/>
      <c r="T192" s="87"/>
      <c r="U192" s="40"/>
      <c r="V192" s="40"/>
      <c r="W192" s="40"/>
      <c r="X192" s="40"/>
      <c r="Y192" s="40"/>
      <c r="Z192" s="40"/>
      <c r="AA192" s="40"/>
      <c r="AB192" s="40"/>
      <c r="AC192" s="40"/>
      <c r="AD192" s="40"/>
      <c r="AE192" s="40"/>
      <c r="AT192" s="19" t="s">
        <v>171</v>
      </c>
      <c r="AU192" s="19" t="s">
        <v>86</v>
      </c>
    </row>
    <row r="193" s="13" customFormat="1">
      <c r="A193" s="13"/>
      <c r="B193" s="245"/>
      <c r="C193" s="246"/>
      <c r="D193" s="241" t="s">
        <v>173</v>
      </c>
      <c r="E193" s="247" t="s">
        <v>19</v>
      </c>
      <c r="F193" s="248" t="s">
        <v>323</v>
      </c>
      <c r="G193" s="246"/>
      <c r="H193" s="249">
        <v>398.00099999999998</v>
      </c>
      <c r="I193" s="250"/>
      <c r="J193" s="246"/>
      <c r="K193" s="246"/>
      <c r="L193" s="251"/>
      <c r="M193" s="252"/>
      <c r="N193" s="253"/>
      <c r="O193" s="253"/>
      <c r="P193" s="253"/>
      <c r="Q193" s="253"/>
      <c r="R193" s="253"/>
      <c r="S193" s="253"/>
      <c r="T193" s="254"/>
      <c r="U193" s="13"/>
      <c r="V193" s="13"/>
      <c r="W193" s="13"/>
      <c r="X193" s="13"/>
      <c r="Y193" s="13"/>
      <c r="Z193" s="13"/>
      <c r="AA193" s="13"/>
      <c r="AB193" s="13"/>
      <c r="AC193" s="13"/>
      <c r="AD193" s="13"/>
      <c r="AE193" s="13"/>
      <c r="AT193" s="255" t="s">
        <v>173</v>
      </c>
      <c r="AU193" s="255" t="s">
        <v>86</v>
      </c>
      <c r="AV193" s="13" t="s">
        <v>86</v>
      </c>
      <c r="AW193" s="13" t="s">
        <v>37</v>
      </c>
      <c r="AX193" s="13" t="s">
        <v>84</v>
      </c>
      <c r="AY193" s="255" t="s">
        <v>162</v>
      </c>
    </row>
    <row r="194" s="2" customFormat="1" ht="16.5" customHeight="1">
      <c r="A194" s="40"/>
      <c r="B194" s="41"/>
      <c r="C194" s="228" t="s">
        <v>324</v>
      </c>
      <c r="D194" s="228" t="s">
        <v>164</v>
      </c>
      <c r="E194" s="229" t="s">
        <v>325</v>
      </c>
      <c r="F194" s="230" t="s">
        <v>326</v>
      </c>
      <c r="G194" s="231" t="s">
        <v>219</v>
      </c>
      <c r="H194" s="232">
        <v>1360.5999999999999</v>
      </c>
      <c r="I194" s="233"/>
      <c r="J194" s="234">
        <f>ROUND(I194*H194,2)</f>
        <v>0</v>
      </c>
      <c r="K194" s="230" t="s">
        <v>168</v>
      </c>
      <c r="L194" s="46"/>
      <c r="M194" s="235" t="s">
        <v>19</v>
      </c>
      <c r="N194" s="236" t="s">
        <v>47</v>
      </c>
      <c r="O194" s="86"/>
      <c r="P194" s="237">
        <f>O194*H194</f>
        <v>0</v>
      </c>
      <c r="Q194" s="237">
        <v>0</v>
      </c>
      <c r="R194" s="237">
        <f>Q194*H194</f>
        <v>0</v>
      </c>
      <c r="S194" s="237">
        <v>0</v>
      </c>
      <c r="T194" s="238">
        <f>S194*H194</f>
        <v>0</v>
      </c>
      <c r="U194" s="40"/>
      <c r="V194" s="40"/>
      <c r="W194" s="40"/>
      <c r="X194" s="40"/>
      <c r="Y194" s="40"/>
      <c r="Z194" s="40"/>
      <c r="AA194" s="40"/>
      <c r="AB194" s="40"/>
      <c r="AC194" s="40"/>
      <c r="AD194" s="40"/>
      <c r="AE194" s="40"/>
      <c r="AR194" s="239" t="s">
        <v>169</v>
      </c>
      <c r="AT194" s="239" t="s">
        <v>164</v>
      </c>
      <c r="AU194" s="239" t="s">
        <v>86</v>
      </c>
      <c r="AY194" s="19" t="s">
        <v>162</v>
      </c>
      <c r="BE194" s="240">
        <f>IF(N194="základní",J194,0)</f>
        <v>0</v>
      </c>
      <c r="BF194" s="240">
        <f>IF(N194="snížená",J194,0)</f>
        <v>0</v>
      </c>
      <c r="BG194" s="240">
        <f>IF(N194="zákl. přenesená",J194,0)</f>
        <v>0</v>
      </c>
      <c r="BH194" s="240">
        <f>IF(N194="sníž. přenesená",J194,0)</f>
        <v>0</v>
      </c>
      <c r="BI194" s="240">
        <f>IF(N194="nulová",J194,0)</f>
        <v>0</v>
      </c>
      <c r="BJ194" s="19" t="s">
        <v>84</v>
      </c>
      <c r="BK194" s="240">
        <f>ROUND(I194*H194,2)</f>
        <v>0</v>
      </c>
      <c r="BL194" s="19" t="s">
        <v>169</v>
      </c>
      <c r="BM194" s="239" t="s">
        <v>327</v>
      </c>
    </row>
    <row r="195" s="2" customFormat="1">
      <c r="A195" s="40"/>
      <c r="B195" s="41"/>
      <c r="C195" s="42"/>
      <c r="D195" s="241" t="s">
        <v>171</v>
      </c>
      <c r="E195" s="42"/>
      <c r="F195" s="242" t="s">
        <v>328</v>
      </c>
      <c r="G195" s="42"/>
      <c r="H195" s="42"/>
      <c r="I195" s="148"/>
      <c r="J195" s="42"/>
      <c r="K195" s="42"/>
      <c r="L195" s="46"/>
      <c r="M195" s="243"/>
      <c r="N195" s="244"/>
      <c r="O195" s="86"/>
      <c r="P195" s="86"/>
      <c r="Q195" s="86"/>
      <c r="R195" s="86"/>
      <c r="S195" s="86"/>
      <c r="T195" s="87"/>
      <c r="U195" s="40"/>
      <c r="V195" s="40"/>
      <c r="W195" s="40"/>
      <c r="X195" s="40"/>
      <c r="Y195" s="40"/>
      <c r="Z195" s="40"/>
      <c r="AA195" s="40"/>
      <c r="AB195" s="40"/>
      <c r="AC195" s="40"/>
      <c r="AD195" s="40"/>
      <c r="AE195" s="40"/>
      <c r="AT195" s="19" t="s">
        <v>171</v>
      </c>
      <c r="AU195" s="19" t="s">
        <v>86</v>
      </c>
    </row>
    <row r="196" s="13" customFormat="1">
      <c r="A196" s="13"/>
      <c r="B196" s="245"/>
      <c r="C196" s="246"/>
      <c r="D196" s="241" t="s">
        <v>173</v>
      </c>
      <c r="E196" s="247" t="s">
        <v>19</v>
      </c>
      <c r="F196" s="248" t="s">
        <v>329</v>
      </c>
      <c r="G196" s="246"/>
      <c r="H196" s="249">
        <v>962.59900000000005</v>
      </c>
      <c r="I196" s="250"/>
      <c r="J196" s="246"/>
      <c r="K196" s="246"/>
      <c r="L196" s="251"/>
      <c r="M196" s="252"/>
      <c r="N196" s="253"/>
      <c r="O196" s="253"/>
      <c r="P196" s="253"/>
      <c r="Q196" s="253"/>
      <c r="R196" s="253"/>
      <c r="S196" s="253"/>
      <c r="T196" s="254"/>
      <c r="U196" s="13"/>
      <c r="V196" s="13"/>
      <c r="W196" s="13"/>
      <c r="X196" s="13"/>
      <c r="Y196" s="13"/>
      <c r="Z196" s="13"/>
      <c r="AA196" s="13"/>
      <c r="AB196" s="13"/>
      <c r="AC196" s="13"/>
      <c r="AD196" s="13"/>
      <c r="AE196" s="13"/>
      <c r="AT196" s="255" t="s">
        <v>173</v>
      </c>
      <c r="AU196" s="255" t="s">
        <v>86</v>
      </c>
      <c r="AV196" s="13" t="s">
        <v>86</v>
      </c>
      <c r="AW196" s="13" t="s">
        <v>37</v>
      </c>
      <c r="AX196" s="13" t="s">
        <v>76</v>
      </c>
      <c r="AY196" s="255" t="s">
        <v>162</v>
      </c>
    </row>
    <row r="197" s="13" customFormat="1">
      <c r="A197" s="13"/>
      <c r="B197" s="245"/>
      <c r="C197" s="246"/>
      <c r="D197" s="241" t="s">
        <v>173</v>
      </c>
      <c r="E197" s="247" t="s">
        <v>19</v>
      </c>
      <c r="F197" s="248" t="s">
        <v>330</v>
      </c>
      <c r="G197" s="246"/>
      <c r="H197" s="249">
        <v>398.00099999999998</v>
      </c>
      <c r="I197" s="250"/>
      <c r="J197" s="246"/>
      <c r="K197" s="246"/>
      <c r="L197" s="251"/>
      <c r="M197" s="252"/>
      <c r="N197" s="253"/>
      <c r="O197" s="253"/>
      <c r="P197" s="253"/>
      <c r="Q197" s="253"/>
      <c r="R197" s="253"/>
      <c r="S197" s="253"/>
      <c r="T197" s="254"/>
      <c r="U197" s="13"/>
      <c r="V197" s="13"/>
      <c r="W197" s="13"/>
      <c r="X197" s="13"/>
      <c r="Y197" s="13"/>
      <c r="Z197" s="13"/>
      <c r="AA197" s="13"/>
      <c r="AB197" s="13"/>
      <c r="AC197" s="13"/>
      <c r="AD197" s="13"/>
      <c r="AE197" s="13"/>
      <c r="AT197" s="255" t="s">
        <v>173</v>
      </c>
      <c r="AU197" s="255" t="s">
        <v>86</v>
      </c>
      <c r="AV197" s="13" t="s">
        <v>86</v>
      </c>
      <c r="AW197" s="13" t="s">
        <v>37</v>
      </c>
      <c r="AX197" s="13" t="s">
        <v>76</v>
      </c>
      <c r="AY197" s="255" t="s">
        <v>162</v>
      </c>
    </row>
    <row r="198" s="15" customFormat="1">
      <c r="A198" s="15"/>
      <c r="B198" s="267"/>
      <c r="C198" s="268"/>
      <c r="D198" s="241" t="s">
        <v>173</v>
      </c>
      <c r="E198" s="269" t="s">
        <v>19</v>
      </c>
      <c r="F198" s="270" t="s">
        <v>177</v>
      </c>
      <c r="G198" s="268"/>
      <c r="H198" s="271">
        <v>1360.5999999999999</v>
      </c>
      <c r="I198" s="272"/>
      <c r="J198" s="268"/>
      <c r="K198" s="268"/>
      <c r="L198" s="273"/>
      <c r="M198" s="274"/>
      <c r="N198" s="275"/>
      <c r="O198" s="275"/>
      <c r="P198" s="275"/>
      <c r="Q198" s="275"/>
      <c r="R198" s="275"/>
      <c r="S198" s="275"/>
      <c r="T198" s="276"/>
      <c r="U198" s="15"/>
      <c r="V198" s="15"/>
      <c r="W198" s="15"/>
      <c r="X198" s="15"/>
      <c r="Y198" s="15"/>
      <c r="Z198" s="15"/>
      <c r="AA198" s="15"/>
      <c r="AB198" s="15"/>
      <c r="AC198" s="15"/>
      <c r="AD198" s="15"/>
      <c r="AE198" s="15"/>
      <c r="AT198" s="277" t="s">
        <v>173</v>
      </c>
      <c r="AU198" s="277" t="s">
        <v>86</v>
      </c>
      <c r="AV198" s="15" t="s">
        <v>169</v>
      </c>
      <c r="AW198" s="15" t="s">
        <v>37</v>
      </c>
      <c r="AX198" s="15" t="s">
        <v>84</v>
      </c>
      <c r="AY198" s="277" t="s">
        <v>162</v>
      </c>
    </row>
    <row r="199" s="2" customFormat="1" ht="21.75" customHeight="1">
      <c r="A199" s="40"/>
      <c r="B199" s="41"/>
      <c r="C199" s="228" t="s">
        <v>331</v>
      </c>
      <c r="D199" s="228" t="s">
        <v>164</v>
      </c>
      <c r="E199" s="229" t="s">
        <v>332</v>
      </c>
      <c r="F199" s="230" t="s">
        <v>333</v>
      </c>
      <c r="G199" s="231" t="s">
        <v>334</v>
      </c>
      <c r="H199" s="232">
        <v>2449.0799999999999</v>
      </c>
      <c r="I199" s="233"/>
      <c r="J199" s="234">
        <f>ROUND(I199*H199,2)</f>
        <v>0</v>
      </c>
      <c r="K199" s="230" t="s">
        <v>168</v>
      </c>
      <c r="L199" s="46"/>
      <c r="M199" s="235" t="s">
        <v>19</v>
      </c>
      <c r="N199" s="236" t="s">
        <v>47</v>
      </c>
      <c r="O199" s="86"/>
      <c r="P199" s="237">
        <f>O199*H199</f>
        <v>0</v>
      </c>
      <c r="Q199" s="237">
        <v>0</v>
      </c>
      <c r="R199" s="237">
        <f>Q199*H199</f>
        <v>0</v>
      </c>
      <c r="S199" s="237">
        <v>0</v>
      </c>
      <c r="T199" s="238">
        <f>S199*H199</f>
        <v>0</v>
      </c>
      <c r="U199" s="40"/>
      <c r="V199" s="40"/>
      <c r="W199" s="40"/>
      <c r="X199" s="40"/>
      <c r="Y199" s="40"/>
      <c r="Z199" s="40"/>
      <c r="AA199" s="40"/>
      <c r="AB199" s="40"/>
      <c r="AC199" s="40"/>
      <c r="AD199" s="40"/>
      <c r="AE199" s="40"/>
      <c r="AR199" s="239" t="s">
        <v>169</v>
      </c>
      <c r="AT199" s="239" t="s">
        <v>164</v>
      </c>
      <c r="AU199" s="239" t="s">
        <v>86</v>
      </c>
      <c r="AY199" s="19" t="s">
        <v>162</v>
      </c>
      <c r="BE199" s="240">
        <f>IF(N199="základní",J199,0)</f>
        <v>0</v>
      </c>
      <c r="BF199" s="240">
        <f>IF(N199="snížená",J199,0)</f>
        <v>0</v>
      </c>
      <c r="BG199" s="240">
        <f>IF(N199="zákl. přenesená",J199,0)</f>
        <v>0</v>
      </c>
      <c r="BH199" s="240">
        <f>IF(N199="sníž. přenesená",J199,0)</f>
        <v>0</v>
      </c>
      <c r="BI199" s="240">
        <f>IF(N199="nulová",J199,0)</f>
        <v>0</v>
      </c>
      <c r="BJ199" s="19" t="s">
        <v>84</v>
      </c>
      <c r="BK199" s="240">
        <f>ROUND(I199*H199,2)</f>
        <v>0</v>
      </c>
      <c r="BL199" s="19" t="s">
        <v>169</v>
      </c>
      <c r="BM199" s="239" t="s">
        <v>335</v>
      </c>
    </row>
    <row r="200" s="2" customFormat="1">
      <c r="A200" s="40"/>
      <c r="B200" s="41"/>
      <c r="C200" s="42"/>
      <c r="D200" s="241" t="s">
        <v>171</v>
      </c>
      <c r="E200" s="42"/>
      <c r="F200" s="242" t="s">
        <v>336</v>
      </c>
      <c r="G200" s="42"/>
      <c r="H200" s="42"/>
      <c r="I200" s="148"/>
      <c r="J200" s="42"/>
      <c r="K200" s="42"/>
      <c r="L200" s="46"/>
      <c r="M200" s="243"/>
      <c r="N200" s="244"/>
      <c r="O200" s="86"/>
      <c r="P200" s="86"/>
      <c r="Q200" s="86"/>
      <c r="R200" s="86"/>
      <c r="S200" s="86"/>
      <c r="T200" s="87"/>
      <c r="U200" s="40"/>
      <c r="V200" s="40"/>
      <c r="W200" s="40"/>
      <c r="X200" s="40"/>
      <c r="Y200" s="40"/>
      <c r="Z200" s="40"/>
      <c r="AA200" s="40"/>
      <c r="AB200" s="40"/>
      <c r="AC200" s="40"/>
      <c r="AD200" s="40"/>
      <c r="AE200" s="40"/>
      <c r="AT200" s="19" t="s">
        <v>171</v>
      </c>
      <c r="AU200" s="19" t="s">
        <v>86</v>
      </c>
    </row>
    <row r="201" s="13" customFormat="1">
      <c r="A201" s="13"/>
      <c r="B201" s="245"/>
      <c r="C201" s="246"/>
      <c r="D201" s="241" t="s">
        <v>173</v>
      </c>
      <c r="E201" s="247" t="s">
        <v>19</v>
      </c>
      <c r="F201" s="248" t="s">
        <v>337</v>
      </c>
      <c r="G201" s="246"/>
      <c r="H201" s="249">
        <v>2449.0799999999999</v>
      </c>
      <c r="I201" s="250"/>
      <c r="J201" s="246"/>
      <c r="K201" s="246"/>
      <c r="L201" s="251"/>
      <c r="M201" s="252"/>
      <c r="N201" s="253"/>
      <c r="O201" s="253"/>
      <c r="P201" s="253"/>
      <c r="Q201" s="253"/>
      <c r="R201" s="253"/>
      <c r="S201" s="253"/>
      <c r="T201" s="254"/>
      <c r="U201" s="13"/>
      <c r="V201" s="13"/>
      <c r="W201" s="13"/>
      <c r="X201" s="13"/>
      <c r="Y201" s="13"/>
      <c r="Z201" s="13"/>
      <c r="AA201" s="13"/>
      <c r="AB201" s="13"/>
      <c r="AC201" s="13"/>
      <c r="AD201" s="13"/>
      <c r="AE201" s="13"/>
      <c r="AT201" s="255" t="s">
        <v>173</v>
      </c>
      <c r="AU201" s="255" t="s">
        <v>86</v>
      </c>
      <c r="AV201" s="13" t="s">
        <v>86</v>
      </c>
      <c r="AW201" s="13" t="s">
        <v>37</v>
      </c>
      <c r="AX201" s="13" t="s">
        <v>84</v>
      </c>
      <c r="AY201" s="255" t="s">
        <v>162</v>
      </c>
    </row>
    <row r="202" s="2" customFormat="1" ht="21.75" customHeight="1">
      <c r="A202" s="40"/>
      <c r="B202" s="41"/>
      <c r="C202" s="228" t="s">
        <v>338</v>
      </c>
      <c r="D202" s="228" t="s">
        <v>164</v>
      </c>
      <c r="E202" s="229" t="s">
        <v>339</v>
      </c>
      <c r="F202" s="230" t="s">
        <v>340</v>
      </c>
      <c r="G202" s="231" t="s">
        <v>219</v>
      </c>
      <c r="H202" s="232">
        <v>1694.654</v>
      </c>
      <c r="I202" s="233"/>
      <c r="J202" s="234">
        <f>ROUND(I202*H202,2)</f>
        <v>0</v>
      </c>
      <c r="K202" s="230" t="s">
        <v>168</v>
      </c>
      <c r="L202" s="46"/>
      <c r="M202" s="235" t="s">
        <v>19</v>
      </c>
      <c r="N202" s="236" t="s">
        <v>47</v>
      </c>
      <c r="O202" s="86"/>
      <c r="P202" s="237">
        <f>O202*H202</f>
        <v>0</v>
      </c>
      <c r="Q202" s="237">
        <v>0</v>
      </c>
      <c r="R202" s="237">
        <f>Q202*H202</f>
        <v>0</v>
      </c>
      <c r="S202" s="237">
        <v>0</v>
      </c>
      <c r="T202" s="238">
        <f>S202*H202</f>
        <v>0</v>
      </c>
      <c r="U202" s="40"/>
      <c r="V202" s="40"/>
      <c r="W202" s="40"/>
      <c r="X202" s="40"/>
      <c r="Y202" s="40"/>
      <c r="Z202" s="40"/>
      <c r="AA202" s="40"/>
      <c r="AB202" s="40"/>
      <c r="AC202" s="40"/>
      <c r="AD202" s="40"/>
      <c r="AE202" s="40"/>
      <c r="AR202" s="239" t="s">
        <v>169</v>
      </c>
      <c r="AT202" s="239" t="s">
        <v>164</v>
      </c>
      <c r="AU202" s="239" t="s">
        <v>86</v>
      </c>
      <c r="AY202" s="19" t="s">
        <v>162</v>
      </c>
      <c r="BE202" s="240">
        <f>IF(N202="základní",J202,0)</f>
        <v>0</v>
      </c>
      <c r="BF202" s="240">
        <f>IF(N202="snížená",J202,0)</f>
        <v>0</v>
      </c>
      <c r="BG202" s="240">
        <f>IF(N202="zákl. přenesená",J202,0)</f>
        <v>0</v>
      </c>
      <c r="BH202" s="240">
        <f>IF(N202="sníž. přenesená",J202,0)</f>
        <v>0</v>
      </c>
      <c r="BI202" s="240">
        <f>IF(N202="nulová",J202,0)</f>
        <v>0</v>
      </c>
      <c r="BJ202" s="19" t="s">
        <v>84</v>
      </c>
      <c r="BK202" s="240">
        <f>ROUND(I202*H202,2)</f>
        <v>0</v>
      </c>
      <c r="BL202" s="19" t="s">
        <v>169</v>
      </c>
      <c r="BM202" s="239" t="s">
        <v>341</v>
      </c>
    </row>
    <row r="203" s="2" customFormat="1">
      <c r="A203" s="40"/>
      <c r="B203" s="41"/>
      <c r="C203" s="42"/>
      <c r="D203" s="241" t="s">
        <v>171</v>
      </c>
      <c r="E203" s="42"/>
      <c r="F203" s="242" t="s">
        <v>342</v>
      </c>
      <c r="G203" s="42"/>
      <c r="H203" s="42"/>
      <c r="I203" s="148"/>
      <c r="J203" s="42"/>
      <c r="K203" s="42"/>
      <c r="L203" s="46"/>
      <c r="M203" s="243"/>
      <c r="N203" s="244"/>
      <c r="O203" s="86"/>
      <c r="P203" s="86"/>
      <c r="Q203" s="86"/>
      <c r="R203" s="86"/>
      <c r="S203" s="86"/>
      <c r="T203" s="87"/>
      <c r="U203" s="40"/>
      <c r="V203" s="40"/>
      <c r="W203" s="40"/>
      <c r="X203" s="40"/>
      <c r="Y203" s="40"/>
      <c r="Z203" s="40"/>
      <c r="AA203" s="40"/>
      <c r="AB203" s="40"/>
      <c r="AC203" s="40"/>
      <c r="AD203" s="40"/>
      <c r="AE203" s="40"/>
      <c r="AT203" s="19" t="s">
        <v>171</v>
      </c>
      <c r="AU203" s="19" t="s">
        <v>86</v>
      </c>
    </row>
    <row r="204" s="13" customFormat="1">
      <c r="A204" s="13"/>
      <c r="B204" s="245"/>
      <c r="C204" s="246"/>
      <c r="D204" s="241" t="s">
        <v>173</v>
      </c>
      <c r="E204" s="247" t="s">
        <v>19</v>
      </c>
      <c r="F204" s="248" t="s">
        <v>343</v>
      </c>
      <c r="G204" s="246"/>
      <c r="H204" s="249">
        <v>2657.2530000000002</v>
      </c>
      <c r="I204" s="250"/>
      <c r="J204" s="246"/>
      <c r="K204" s="246"/>
      <c r="L204" s="251"/>
      <c r="M204" s="252"/>
      <c r="N204" s="253"/>
      <c r="O204" s="253"/>
      <c r="P204" s="253"/>
      <c r="Q204" s="253"/>
      <c r="R204" s="253"/>
      <c r="S204" s="253"/>
      <c r="T204" s="254"/>
      <c r="U204" s="13"/>
      <c r="V204" s="13"/>
      <c r="W204" s="13"/>
      <c r="X204" s="13"/>
      <c r="Y204" s="13"/>
      <c r="Z204" s="13"/>
      <c r="AA204" s="13"/>
      <c r="AB204" s="13"/>
      <c r="AC204" s="13"/>
      <c r="AD204" s="13"/>
      <c r="AE204" s="13"/>
      <c r="AT204" s="255" t="s">
        <v>173</v>
      </c>
      <c r="AU204" s="255" t="s">
        <v>86</v>
      </c>
      <c r="AV204" s="13" t="s">
        <v>86</v>
      </c>
      <c r="AW204" s="13" t="s">
        <v>37</v>
      </c>
      <c r="AX204" s="13" t="s">
        <v>76</v>
      </c>
      <c r="AY204" s="255" t="s">
        <v>162</v>
      </c>
    </row>
    <row r="205" s="13" customFormat="1">
      <c r="A205" s="13"/>
      <c r="B205" s="245"/>
      <c r="C205" s="246"/>
      <c r="D205" s="241" t="s">
        <v>173</v>
      </c>
      <c r="E205" s="247" t="s">
        <v>19</v>
      </c>
      <c r="F205" s="248" t="s">
        <v>344</v>
      </c>
      <c r="G205" s="246"/>
      <c r="H205" s="249">
        <v>-962.59900000000005</v>
      </c>
      <c r="I205" s="250"/>
      <c r="J205" s="246"/>
      <c r="K205" s="246"/>
      <c r="L205" s="251"/>
      <c r="M205" s="252"/>
      <c r="N205" s="253"/>
      <c r="O205" s="253"/>
      <c r="P205" s="253"/>
      <c r="Q205" s="253"/>
      <c r="R205" s="253"/>
      <c r="S205" s="253"/>
      <c r="T205" s="254"/>
      <c r="U205" s="13"/>
      <c r="V205" s="13"/>
      <c r="W205" s="13"/>
      <c r="X205" s="13"/>
      <c r="Y205" s="13"/>
      <c r="Z205" s="13"/>
      <c r="AA205" s="13"/>
      <c r="AB205" s="13"/>
      <c r="AC205" s="13"/>
      <c r="AD205" s="13"/>
      <c r="AE205" s="13"/>
      <c r="AT205" s="255" t="s">
        <v>173</v>
      </c>
      <c r="AU205" s="255" t="s">
        <v>86</v>
      </c>
      <c r="AV205" s="13" t="s">
        <v>86</v>
      </c>
      <c r="AW205" s="13" t="s">
        <v>37</v>
      </c>
      <c r="AX205" s="13" t="s">
        <v>76</v>
      </c>
      <c r="AY205" s="255" t="s">
        <v>162</v>
      </c>
    </row>
    <row r="206" s="15" customFormat="1">
      <c r="A206" s="15"/>
      <c r="B206" s="267"/>
      <c r="C206" s="268"/>
      <c r="D206" s="241" t="s">
        <v>173</v>
      </c>
      <c r="E206" s="269" t="s">
        <v>19</v>
      </c>
      <c r="F206" s="270" t="s">
        <v>177</v>
      </c>
      <c r="G206" s="268"/>
      <c r="H206" s="271">
        <v>1694.654</v>
      </c>
      <c r="I206" s="272"/>
      <c r="J206" s="268"/>
      <c r="K206" s="268"/>
      <c r="L206" s="273"/>
      <c r="M206" s="274"/>
      <c r="N206" s="275"/>
      <c r="O206" s="275"/>
      <c r="P206" s="275"/>
      <c r="Q206" s="275"/>
      <c r="R206" s="275"/>
      <c r="S206" s="275"/>
      <c r="T206" s="276"/>
      <c r="U206" s="15"/>
      <c r="V206" s="15"/>
      <c r="W206" s="15"/>
      <c r="X206" s="15"/>
      <c r="Y206" s="15"/>
      <c r="Z206" s="15"/>
      <c r="AA206" s="15"/>
      <c r="AB206" s="15"/>
      <c r="AC206" s="15"/>
      <c r="AD206" s="15"/>
      <c r="AE206" s="15"/>
      <c r="AT206" s="277" t="s">
        <v>173</v>
      </c>
      <c r="AU206" s="277" t="s">
        <v>86</v>
      </c>
      <c r="AV206" s="15" t="s">
        <v>169</v>
      </c>
      <c r="AW206" s="15" t="s">
        <v>37</v>
      </c>
      <c r="AX206" s="15" t="s">
        <v>84</v>
      </c>
      <c r="AY206" s="277" t="s">
        <v>162</v>
      </c>
    </row>
    <row r="207" s="2" customFormat="1" ht="16.5" customHeight="1">
      <c r="A207" s="40"/>
      <c r="B207" s="41"/>
      <c r="C207" s="288" t="s">
        <v>345</v>
      </c>
      <c r="D207" s="288" t="s">
        <v>346</v>
      </c>
      <c r="E207" s="289" t="s">
        <v>347</v>
      </c>
      <c r="F207" s="290" t="s">
        <v>348</v>
      </c>
      <c r="G207" s="291" t="s">
        <v>334</v>
      </c>
      <c r="H207" s="292">
        <v>756.202</v>
      </c>
      <c r="I207" s="293"/>
      <c r="J207" s="294">
        <f>ROUND(I207*H207,2)</f>
        <v>0</v>
      </c>
      <c r="K207" s="290" t="s">
        <v>168</v>
      </c>
      <c r="L207" s="295"/>
      <c r="M207" s="296" t="s">
        <v>19</v>
      </c>
      <c r="N207" s="297" t="s">
        <v>47</v>
      </c>
      <c r="O207" s="86"/>
      <c r="P207" s="237">
        <f>O207*H207</f>
        <v>0</v>
      </c>
      <c r="Q207" s="237">
        <v>0</v>
      </c>
      <c r="R207" s="237">
        <f>Q207*H207</f>
        <v>0</v>
      </c>
      <c r="S207" s="237">
        <v>0</v>
      </c>
      <c r="T207" s="238">
        <f>S207*H207</f>
        <v>0</v>
      </c>
      <c r="U207" s="40"/>
      <c r="V207" s="40"/>
      <c r="W207" s="40"/>
      <c r="X207" s="40"/>
      <c r="Y207" s="40"/>
      <c r="Z207" s="40"/>
      <c r="AA207" s="40"/>
      <c r="AB207" s="40"/>
      <c r="AC207" s="40"/>
      <c r="AD207" s="40"/>
      <c r="AE207" s="40"/>
      <c r="AR207" s="239" t="s">
        <v>211</v>
      </c>
      <c r="AT207" s="239" t="s">
        <v>346</v>
      </c>
      <c r="AU207" s="239" t="s">
        <v>86</v>
      </c>
      <c r="AY207" s="19" t="s">
        <v>162</v>
      </c>
      <c r="BE207" s="240">
        <f>IF(N207="základní",J207,0)</f>
        <v>0</v>
      </c>
      <c r="BF207" s="240">
        <f>IF(N207="snížená",J207,0)</f>
        <v>0</v>
      </c>
      <c r="BG207" s="240">
        <f>IF(N207="zákl. přenesená",J207,0)</f>
        <v>0</v>
      </c>
      <c r="BH207" s="240">
        <f>IF(N207="sníž. přenesená",J207,0)</f>
        <v>0</v>
      </c>
      <c r="BI207" s="240">
        <f>IF(N207="nulová",J207,0)</f>
        <v>0</v>
      </c>
      <c r="BJ207" s="19" t="s">
        <v>84</v>
      </c>
      <c r="BK207" s="240">
        <f>ROUND(I207*H207,2)</f>
        <v>0</v>
      </c>
      <c r="BL207" s="19" t="s">
        <v>169</v>
      </c>
      <c r="BM207" s="239" t="s">
        <v>349</v>
      </c>
    </row>
    <row r="208" s="13" customFormat="1">
      <c r="A208" s="13"/>
      <c r="B208" s="245"/>
      <c r="C208" s="246"/>
      <c r="D208" s="241" t="s">
        <v>173</v>
      </c>
      <c r="E208" s="247" t="s">
        <v>19</v>
      </c>
      <c r="F208" s="248" t="s">
        <v>316</v>
      </c>
      <c r="G208" s="246"/>
      <c r="H208" s="249">
        <v>398.00099999999998</v>
      </c>
      <c r="I208" s="250"/>
      <c r="J208" s="246"/>
      <c r="K208" s="246"/>
      <c r="L208" s="251"/>
      <c r="M208" s="252"/>
      <c r="N208" s="253"/>
      <c r="O208" s="253"/>
      <c r="P208" s="253"/>
      <c r="Q208" s="253"/>
      <c r="R208" s="253"/>
      <c r="S208" s="253"/>
      <c r="T208" s="254"/>
      <c r="U208" s="13"/>
      <c r="V208" s="13"/>
      <c r="W208" s="13"/>
      <c r="X208" s="13"/>
      <c r="Y208" s="13"/>
      <c r="Z208" s="13"/>
      <c r="AA208" s="13"/>
      <c r="AB208" s="13"/>
      <c r="AC208" s="13"/>
      <c r="AD208" s="13"/>
      <c r="AE208" s="13"/>
      <c r="AT208" s="255" t="s">
        <v>173</v>
      </c>
      <c r="AU208" s="255" t="s">
        <v>86</v>
      </c>
      <c r="AV208" s="13" t="s">
        <v>86</v>
      </c>
      <c r="AW208" s="13" t="s">
        <v>37</v>
      </c>
      <c r="AX208" s="13" t="s">
        <v>84</v>
      </c>
      <c r="AY208" s="255" t="s">
        <v>162</v>
      </c>
    </row>
    <row r="209" s="13" customFormat="1">
      <c r="A209" s="13"/>
      <c r="B209" s="245"/>
      <c r="C209" s="246"/>
      <c r="D209" s="241" t="s">
        <v>173</v>
      </c>
      <c r="E209" s="246"/>
      <c r="F209" s="248" t="s">
        <v>350</v>
      </c>
      <c r="G209" s="246"/>
      <c r="H209" s="249">
        <v>756.202</v>
      </c>
      <c r="I209" s="250"/>
      <c r="J209" s="246"/>
      <c r="K209" s="246"/>
      <c r="L209" s="251"/>
      <c r="M209" s="252"/>
      <c r="N209" s="253"/>
      <c r="O209" s="253"/>
      <c r="P209" s="253"/>
      <c r="Q209" s="253"/>
      <c r="R209" s="253"/>
      <c r="S209" s="253"/>
      <c r="T209" s="254"/>
      <c r="U209" s="13"/>
      <c r="V209" s="13"/>
      <c r="W209" s="13"/>
      <c r="X209" s="13"/>
      <c r="Y209" s="13"/>
      <c r="Z209" s="13"/>
      <c r="AA209" s="13"/>
      <c r="AB209" s="13"/>
      <c r="AC209" s="13"/>
      <c r="AD209" s="13"/>
      <c r="AE209" s="13"/>
      <c r="AT209" s="255" t="s">
        <v>173</v>
      </c>
      <c r="AU209" s="255" t="s">
        <v>86</v>
      </c>
      <c r="AV209" s="13" t="s">
        <v>86</v>
      </c>
      <c r="AW209" s="13" t="s">
        <v>4</v>
      </c>
      <c r="AX209" s="13" t="s">
        <v>84</v>
      </c>
      <c r="AY209" s="255" t="s">
        <v>162</v>
      </c>
    </row>
    <row r="210" s="2" customFormat="1" ht="21.75" customHeight="1">
      <c r="A210" s="40"/>
      <c r="B210" s="41"/>
      <c r="C210" s="228" t="s">
        <v>351</v>
      </c>
      <c r="D210" s="228" t="s">
        <v>164</v>
      </c>
      <c r="E210" s="229" t="s">
        <v>352</v>
      </c>
      <c r="F210" s="230" t="s">
        <v>353</v>
      </c>
      <c r="G210" s="231" t="s">
        <v>219</v>
      </c>
      <c r="H210" s="232">
        <v>721.61699999999996</v>
      </c>
      <c r="I210" s="233"/>
      <c r="J210" s="234">
        <f>ROUND(I210*H210,2)</f>
        <v>0</v>
      </c>
      <c r="K210" s="230" t="s">
        <v>168</v>
      </c>
      <c r="L210" s="46"/>
      <c r="M210" s="235" t="s">
        <v>19</v>
      </c>
      <c r="N210" s="236" t="s">
        <v>47</v>
      </c>
      <c r="O210" s="86"/>
      <c r="P210" s="237">
        <f>O210*H210</f>
        <v>0</v>
      </c>
      <c r="Q210" s="237">
        <v>0</v>
      </c>
      <c r="R210" s="237">
        <f>Q210*H210</f>
        <v>0</v>
      </c>
      <c r="S210" s="237">
        <v>0</v>
      </c>
      <c r="T210" s="238">
        <f>S210*H210</f>
        <v>0</v>
      </c>
      <c r="U210" s="40"/>
      <c r="V210" s="40"/>
      <c r="W210" s="40"/>
      <c r="X210" s="40"/>
      <c r="Y210" s="40"/>
      <c r="Z210" s="40"/>
      <c r="AA210" s="40"/>
      <c r="AB210" s="40"/>
      <c r="AC210" s="40"/>
      <c r="AD210" s="40"/>
      <c r="AE210" s="40"/>
      <c r="AR210" s="239" t="s">
        <v>169</v>
      </c>
      <c r="AT210" s="239" t="s">
        <v>164</v>
      </c>
      <c r="AU210" s="239" t="s">
        <v>86</v>
      </c>
      <c r="AY210" s="19" t="s">
        <v>162</v>
      </c>
      <c r="BE210" s="240">
        <f>IF(N210="základní",J210,0)</f>
        <v>0</v>
      </c>
      <c r="BF210" s="240">
        <f>IF(N210="snížená",J210,0)</f>
        <v>0</v>
      </c>
      <c r="BG210" s="240">
        <f>IF(N210="zákl. přenesená",J210,0)</f>
        <v>0</v>
      </c>
      <c r="BH210" s="240">
        <f>IF(N210="sníž. přenesená",J210,0)</f>
        <v>0</v>
      </c>
      <c r="BI210" s="240">
        <f>IF(N210="nulová",J210,0)</f>
        <v>0</v>
      </c>
      <c r="BJ210" s="19" t="s">
        <v>84</v>
      </c>
      <c r="BK210" s="240">
        <f>ROUND(I210*H210,2)</f>
        <v>0</v>
      </c>
      <c r="BL210" s="19" t="s">
        <v>169</v>
      </c>
      <c r="BM210" s="239" t="s">
        <v>354</v>
      </c>
    </row>
    <row r="211" s="2" customFormat="1">
      <c r="A211" s="40"/>
      <c r="B211" s="41"/>
      <c r="C211" s="42"/>
      <c r="D211" s="241" t="s">
        <v>171</v>
      </c>
      <c r="E211" s="42"/>
      <c r="F211" s="242" t="s">
        <v>355</v>
      </c>
      <c r="G211" s="42"/>
      <c r="H211" s="42"/>
      <c r="I211" s="148"/>
      <c r="J211" s="42"/>
      <c r="K211" s="42"/>
      <c r="L211" s="46"/>
      <c r="M211" s="243"/>
      <c r="N211" s="244"/>
      <c r="O211" s="86"/>
      <c r="P211" s="86"/>
      <c r="Q211" s="86"/>
      <c r="R211" s="86"/>
      <c r="S211" s="86"/>
      <c r="T211" s="87"/>
      <c r="U211" s="40"/>
      <c r="V211" s="40"/>
      <c r="W211" s="40"/>
      <c r="X211" s="40"/>
      <c r="Y211" s="40"/>
      <c r="Z211" s="40"/>
      <c r="AA211" s="40"/>
      <c r="AB211" s="40"/>
      <c r="AC211" s="40"/>
      <c r="AD211" s="40"/>
      <c r="AE211" s="40"/>
      <c r="AT211" s="19" t="s">
        <v>171</v>
      </c>
      <c r="AU211" s="19" t="s">
        <v>86</v>
      </c>
    </row>
    <row r="212" s="2" customFormat="1">
      <c r="A212" s="40"/>
      <c r="B212" s="41"/>
      <c r="C212" s="42"/>
      <c r="D212" s="241" t="s">
        <v>356</v>
      </c>
      <c r="E212" s="42"/>
      <c r="F212" s="242" t="s">
        <v>357</v>
      </c>
      <c r="G212" s="42"/>
      <c r="H212" s="42"/>
      <c r="I212" s="148"/>
      <c r="J212" s="42"/>
      <c r="K212" s="42"/>
      <c r="L212" s="46"/>
      <c r="M212" s="243"/>
      <c r="N212" s="244"/>
      <c r="O212" s="86"/>
      <c r="P212" s="86"/>
      <c r="Q212" s="86"/>
      <c r="R212" s="86"/>
      <c r="S212" s="86"/>
      <c r="T212" s="87"/>
      <c r="U212" s="40"/>
      <c r="V212" s="40"/>
      <c r="W212" s="40"/>
      <c r="X212" s="40"/>
      <c r="Y212" s="40"/>
      <c r="Z212" s="40"/>
      <c r="AA212" s="40"/>
      <c r="AB212" s="40"/>
      <c r="AC212" s="40"/>
      <c r="AD212" s="40"/>
      <c r="AE212" s="40"/>
      <c r="AT212" s="19" t="s">
        <v>356</v>
      </c>
      <c r="AU212" s="19" t="s">
        <v>86</v>
      </c>
    </row>
    <row r="213" s="13" customFormat="1">
      <c r="A213" s="13"/>
      <c r="B213" s="245"/>
      <c r="C213" s="246"/>
      <c r="D213" s="241" t="s">
        <v>173</v>
      </c>
      <c r="E213" s="247" t="s">
        <v>19</v>
      </c>
      <c r="F213" s="248" t="s">
        <v>358</v>
      </c>
      <c r="G213" s="246"/>
      <c r="H213" s="249">
        <v>721.61699999999996</v>
      </c>
      <c r="I213" s="250"/>
      <c r="J213" s="246"/>
      <c r="K213" s="246"/>
      <c r="L213" s="251"/>
      <c r="M213" s="252"/>
      <c r="N213" s="253"/>
      <c r="O213" s="253"/>
      <c r="P213" s="253"/>
      <c r="Q213" s="253"/>
      <c r="R213" s="253"/>
      <c r="S213" s="253"/>
      <c r="T213" s="254"/>
      <c r="U213" s="13"/>
      <c r="V213" s="13"/>
      <c r="W213" s="13"/>
      <c r="X213" s="13"/>
      <c r="Y213" s="13"/>
      <c r="Z213" s="13"/>
      <c r="AA213" s="13"/>
      <c r="AB213" s="13"/>
      <c r="AC213" s="13"/>
      <c r="AD213" s="13"/>
      <c r="AE213" s="13"/>
      <c r="AT213" s="255" t="s">
        <v>173</v>
      </c>
      <c r="AU213" s="255" t="s">
        <v>86</v>
      </c>
      <c r="AV213" s="13" t="s">
        <v>86</v>
      </c>
      <c r="AW213" s="13" t="s">
        <v>37</v>
      </c>
      <c r="AX213" s="13" t="s">
        <v>84</v>
      </c>
      <c r="AY213" s="255" t="s">
        <v>162</v>
      </c>
    </row>
    <row r="214" s="2" customFormat="1" ht="16.5" customHeight="1">
      <c r="A214" s="40"/>
      <c r="B214" s="41"/>
      <c r="C214" s="288" t="s">
        <v>359</v>
      </c>
      <c r="D214" s="288" t="s">
        <v>346</v>
      </c>
      <c r="E214" s="289" t="s">
        <v>360</v>
      </c>
      <c r="F214" s="290" t="s">
        <v>361</v>
      </c>
      <c r="G214" s="291" t="s">
        <v>334</v>
      </c>
      <c r="H214" s="292">
        <v>1443.2339999999999</v>
      </c>
      <c r="I214" s="293"/>
      <c r="J214" s="294">
        <f>ROUND(I214*H214,2)</f>
        <v>0</v>
      </c>
      <c r="K214" s="290" t="s">
        <v>168</v>
      </c>
      <c r="L214" s="295"/>
      <c r="M214" s="296" t="s">
        <v>19</v>
      </c>
      <c r="N214" s="297" t="s">
        <v>47</v>
      </c>
      <c r="O214" s="86"/>
      <c r="P214" s="237">
        <f>O214*H214</f>
        <v>0</v>
      </c>
      <c r="Q214" s="237">
        <v>0</v>
      </c>
      <c r="R214" s="237">
        <f>Q214*H214</f>
        <v>0</v>
      </c>
      <c r="S214" s="237">
        <v>0</v>
      </c>
      <c r="T214" s="238">
        <f>S214*H214</f>
        <v>0</v>
      </c>
      <c r="U214" s="40"/>
      <c r="V214" s="40"/>
      <c r="W214" s="40"/>
      <c r="X214" s="40"/>
      <c r="Y214" s="40"/>
      <c r="Z214" s="40"/>
      <c r="AA214" s="40"/>
      <c r="AB214" s="40"/>
      <c r="AC214" s="40"/>
      <c r="AD214" s="40"/>
      <c r="AE214" s="40"/>
      <c r="AR214" s="239" t="s">
        <v>211</v>
      </c>
      <c r="AT214" s="239" t="s">
        <v>346</v>
      </c>
      <c r="AU214" s="239" t="s">
        <v>86</v>
      </c>
      <c r="AY214" s="19" t="s">
        <v>162</v>
      </c>
      <c r="BE214" s="240">
        <f>IF(N214="základní",J214,0)</f>
        <v>0</v>
      </c>
      <c r="BF214" s="240">
        <f>IF(N214="snížená",J214,0)</f>
        <v>0</v>
      </c>
      <c r="BG214" s="240">
        <f>IF(N214="zákl. přenesená",J214,0)</f>
        <v>0</v>
      </c>
      <c r="BH214" s="240">
        <f>IF(N214="sníž. přenesená",J214,0)</f>
        <v>0</v>
      </c>
      <c r="BI214" s="240">
        <f>IF(N214="nulová",J214,0)</f>
        <v>0</v>
      </c>
      <c r="BJ214" s="19" t="s">
        <v>84</v>
      </c>
      <c r="BK214" s="240">
        <f>ROUND(I214*H214,2)</f>
        <v>0</v>
      </c>
      <c r="BL214" s="19" t="s">
        <v>169</v>
      </c>
      <c r="BM214" s="239" t="s">
        <v>362</v>
      </c>
    </row>
    <row r="215" s="13" customFormat="1">
      <c r="A215" s="13"/>
      <c r="B215" s="245"/>
      <c r="C215" s="246"/>
      <c r="D215" s="241" t="s">
        <v>173</v>
      </c>
      <c r="E215" s="246"/>
      <c r="F215" s="248" t="s">
        <v>363</v>
      </c>
      <c r="G215" s="246"/>
      <c r="H215" s="249">
        <v>1443.2339999999999</v>
      </c>
      <c r="I215" s="250"/>
      <c r="J215" s="246"/>
      <c r="K215" s="246"/>
      <c r="L215" s="251"/>
      <c r="M215" s="252"/>
      <c r="N215" s="253"/>
      <c r="O215" s="253"/>
      <c r="P215" s="253"/>
      <c r="Q215" s="253"/>
      <c r="R215" s="253"/>
      <c r="S215" s="253"/>
      <c r="T215" s="254"/>
      <c r="U215" s="13"/>
      <c r="V215" s="13"/>
      <c r="W215" s="13"/>
      <c r="X215" s="13"/>
      <c r="Y215" s="13"/>
      <c r="Z215" s="13"/>
      <c r="AA215" s="13"/>
      <c r="AB215" s="13"/>
      <c r="AC215" s="13"/>
      <c r="AD215" s="13"/>
      <c r="AE215" s="13"/>
      <c r="AT215" s="255" t="s">
        <v>173</v>
      </c>
      <c r="AU215" s="255" t="s">
        <v>86</v>
      </c>
      <c r="AV215" s="13" t="s">
        <v>86</v>
      </c>
      <c r="AW215" s="13" t="s">
        <v>4</v>
      </c>
      <c r="AX215" s="13" t="s">
        <v>84</v>
      </c>
      <c r="AY215" s="255" t="s">
        <v>162</v>
      </c>
    </row>
    <row r="216" s="2" customFormat="1" ht="21.75" customHeight="1">
      <c r="A216" s="40"/>
      <c r="B216" s="41"/>
      <c r="C216" s="228" t="s">
        <v>364</v>
      </c>
      <c r="D216" s="228" t="s">
        <v>164</v>
      </c>
      <c r="E216" s="229" t="s">
        <v>365</v>
      </c>
      <c r="F216" s="230" t="s">
        <v>366</v>
      </c>
      <c r="G216" s="231" t="s">
        <v>167</v>
      </c>
      <c r="H216" s="232">
        <v>1248.75</v>
      </c>
      <c r="I216" s="233"/>
      <c r="J216" s="234">
        <f>ROUND(I216*H216,2)</f>
        <v>0</v>
      </c>
      <c r="K216" s="230" t="s">
        <v>168</v>
      </c>
      <c r="L216" s="46"/>
      <c r="M216" s="235" t="s">
        <v>19</v>
      </c>
      <c r="N216" s="236" t="s">
        <v>47</v>
      </c>
      <c r="O216" s="86"/>
      <c r="P216" s="237">
        <f>O216*H216</f>
        <v>0</v>
      </c>
      <c r="Q216" s="237">
        <v>0</v>
      </c>
      <c r="R216" s="237">
        <f>Q216*H216</f>
        <v>0</v>
      </c>
      <c r="S216" s="237">
        <v>0</v>
      </c>
      <c r="T216" s="238">
        <f>S216*H216</f>
        <v>0</v>
      </c>
      <c r="U216" s="40"/>
      <c r="V216" s="40"/>
      <c r="W216" s="40"/>
      <c r="X216" s="40"/>
      <c r="Y216" s="40"/>
      <c r="Z216" s="40"/>
      <c r="AA216" s="40"/>
      <c r="AB216" s="40"/>
      <c r="AC216" s="40"/>
      <c r="AD216" s="40"/>
      <c r="AE216" s="40"/>
      <c r="AR216" s="239" t="s">
        <v>169</v>
      </c>
      <c r="AT216" s="239" t="s">
        <v>164</v>
      </c>
      <c r="AU216" s="239" t="s">
        <v>86</v>
      </c>
      <c r="AY216" s="19" t="s">
        <v>162</v>
      </c>
      <c r="BE216" s="240">
        <f>IF(N216="základní",J216,0)</f>
        <v>0</v>
      </c>
      <c r="BF216" s="240">
        <f>IF(N216="snížená",J216,0)</f>
        <v>0</v>
      </c>
      <c r="BG216" s="240">
        <f>IF(N216="zákl. přenesená",J216,0)</f>
        <v>0</v>
      </c>
      <c r="BH216" s="240">
        <f>IF(N216="sníž. přenesená",J216,0)</f>
        <v>0</v>
      </c>
      <c r="BI216" s="240">
        <f>IF(N216="nulová",J216,0)</f>
        <v>0</v>
      </c>
      <c r="BJ216" s="19" t="s">
        <v>84</v>
      </c>
      <c r="BK216" s="240">
        <f>ROUND(I216*H216,2)</f>
        <v>0</v>
      </c>
      <c r="BL216" s="19" t="s">
        <v>169</v>
      </c>
      <c r="BM216" s="239" t="s">
        <v>367</v>
      </c>
    </row>
    <row r="217" s="2" customFormat="1">
      <c r="A217" s="40"/>
      <c r="B217" s="41"/>
      <c r="C217" s="42"/>
      <c r="D217" s="241" t="s">
        <v>171</v>
      </c>
      <c r="E217" s="42"/>
      <c r="F217" s="242" t="s">
        <v>368</v>
      </c>
      <c r="G217" s="42"/>
      <c r="H217" s="42"/>
      <c r="I217" s="148"/>
      <c r="J217" s="42"/>
      <c r="K217" s="42"/>
      <c r="L217" s="46"/>
      <c r="M217" s="243"/>
      <c r="N217" s="244"/>
      <c r="O217" s="86"/>
      <c r="P217" s="86"/>
      <c r="Q217" s="86"/>
      <c r="R217" s="86"/>
      <c r="S217" s="86"/>
      <c r="T217" s="87"/>
      <c r="U217" s="40"/>
      <c r="V217" s="40"/>
      <c r="W217" s="40"/>
      <c r="X217" s="40"/>
      <c r="Y217" s="40"/>
      <c r="Z217" s="40"/>
      <c r="AA217" s="40"/>
      <c r="AB217" s="40"/>
      <c r="AC217" s="40"/>
      <c r="AD217" s="40"/>
      <c r="AE217" s="40"/>
      <c r="AT217" s="19" t="s">
        <v>171</v>
      </c>
      <c r="AU217" s="19" t="s">
        <v>86</v>
      </c>
    </row>
    <row r="218" s="13" customFormat="1">
      <c r="A218" s="13"/>
      <c r="B218" s="245"/>
      <c r="C218" s="246"/>
      <c r="D218" s="241" t="s">
        <v>173</v>
      </c>
      <c r="E218" s="247" t="s">
        <v>19</v>
      </c>
      <c r="F218" s="248" t="s">
        <v>369</v>
      </c>
      <c r="G218" s="246"/>
      <c r="H218" s="249">
        <v>1248.75</v>
      </c>
      <c r="I218" s="250"/>
      <c r="J218" s="246"/>
      <c r="K218" s="246"/>
      <c r="L218" s="251"/>
      <c r="M218" s="252"/>
      <c r="N218" s="253"/>
      <c r="O218" s="253"/>
      <c r="P218" s="253"/>
      <c r="Q218" s="253"/>
      <c r="R218" s="253"/>
      <c r="S218" s="253"/>
      <c r="T218" s="254"/>
      <c r="U218" s="13"/>
      <c r="V218" s="13"/>
      <c r="W218" s="13"/>
      <c r="X218" s="13"/>
      <c r="Y218" s="13"/>
      <c r="Z218" s="13"/>
      <c r="AA218" s="13"/>
      <c r="AB218" s="13"/>
      <c r="AC218" s="13"/>
      <c r="AD218" s="13"/>
      <c r="AE218" s="13"/>
      <c r="AT218" s="255" t="s">
        <v>173</v>
      </c>
      <c r="AU218" s="255" t="s">
        <v>86</v>
      </c>
      <c r="AV218" s="13" t="s">
        <v>86</v>
      </c>
      <c r="AW218" s="13" t="s">
        <v>37</v>
      </c>
      <c r="AX218" s="13" t="s">
        <v>84</v>
      </c>
      <c r="AY218" s="255" t="s">
        <v>162</v>
      </c>
    </row>
    <row r="219" s="2" customFormat="1" ht="21.75" customHeight="1">
      <c r="A219" s="40"/>
      <c r="B219" s="41"/>
      <c r="C219" s="228" t="s">
        <v>370</v>
      </c>
      <c r="D219" s="228" t="s">
        <v>164</v>
      </c>
      <c r="E219" s="229" t="s">
        <v>371</v>
      </c>
      <c r="F219" s="230" t="s">
        <v>372</v>
      </c>
      <c r="G219" s="231" t="s">
        <v>167</v>
      </c>
      <c r="H219" s="232">
        <v>1248.75</v>
      </c>
      <c r="I219" s="233"/>
      <c r="J219" s="234">
        <f>ROUND(I219*H219,2)</f>
        <v>0</v>
      </c>
      <c r="K219" s="230" t="s">
        <v>168</v>
      </c>
      <c r="L219" s="46"/>
      <c r="M219" s="235" t="s">
        <v>19</v>
      </c>
      <c r="N219" s="236" t="s">
        <v>47</v>
      </c>
      <c r="O219" s="86"/>
      <c r="P219" s="237">
        <f>O219*H219</f>
        <v>0</v>
      </c>
      <c r="Q219" s="237">
        <v>0</v>
      </c>
      <c r="R219" s="237">
        <f>Q219*H219</f>
        <v>0</v>
      </c>
      <c r="S219" s="237">
        <v>0</v>
      </c>
      <c r="T219" s="238">
        <f>S219*H219</f>
        <v>0</v>
      </c>
      <c r="U219" s="40"/>
      <c r="V219" s="40"/>
      <c r="W219" s="40"/>
      <c r="X219" s="40"/>
      <c r="Y219" s="40"/>
      <c r="Z219" s="40"/>
      <c r="AA219" s="40"/>
      <c r="AB219" s="40"/>
      <c r="AC219" s="40"/>
      <c r="AD219" s="40"/>
      <c r="AE219" s="40"/>
      <c r="AR219" s="239" t="s">
        <v>169</v>
      </c>
      <c r="AT219" s="239" t="s">
        <v>164</v>
      </c>
      <c r="AU219" s="239" t="s">
        <v>86</v>
      </c>
      <c r="AY219" s="19" t="s">
        <v>162</v>
      </c>
      <c r="BE219" s="240">
        <f>IF(N219="základní",J219,0)</f>
        <v>0</v>
      </c>
      <c r="BF219" s="240">
        <f>IF(N219="snížená",J219,0)</f>
        <v>0</v>
      </c>
      <c r="BG219" s="240">
        <f>IF(N219="zákl. přenesená",J219,0)</f>
        <v>0</v>
      </c>
      <c r="BH219" s="240">
        <f>IF(N219="sníž. přenesená",J219,0)</f>
        <v>0</v>
      </c>
      <c r="BI219" s="240">
        <f>IF(N219="nulová",J219,0)</f>
        <v>0</v>
      </c>
      <c r="BJ219" s="19" t="s">
        <v>84</v>
      </c>
      <c r="BK219" s="240">
        <f>ROUND(I219*H219,2)</f>
        <v>0</v>
      </c>
      <c r="BL219" s="19" t="s">
        <v>169</v>
      </c>
      <c r="BM219" s="239" t="s">
        <v>373</v>
      </c>
    </row>
    <row r="220" s="2" customFormat="1">
      <c r="A220" s="40"/>
      <c r="B220" s="41"/>
      <c r="C220" s="42"/>
      <c r="D220" s="241" t="s">
        <v>171</v>
      </c>
      <c r="E220" s="42"/>
      <c r="F220" s="242" t="s">
        <v>374</v>
      </c>
      <c r="G220" s="42"/>
      <c r="H220" s="42"/>
      <c r="I220" s="148"/>
      <c r="J220" s="42"/>
      <c r="K220" s="42"/>
      <c r="L220" s="46"/>
      <c r="M220" s="243"/>
      <c r="N220" s="244"/>
      <c r="O220" s="86"/>
      <c r="P220" s="86"/>
      <c r="Q220" s="86"/>
      <c r="R220" s="86"/>
      <c r="S220" s="86"/>
      <c r="T220" s="87"/>
      <c r="U220" s="40"/>
      <c r="V220" s="40"/>
      <c r="W220" s="40"/>
      <c r="X220" s="40"/>
      <c r="Y220" s="40"/>
      <c r="Z220" s="40"/>
      <c r="AA220" s="40"/>
      <c r="AB220" s="40"/>
      <c r="AC220" s="40"/>
      <c r="AD220" s="40"/>
      <c r="AE220" s="40"/>
      <c r="AT220" s="19" t="s">
        <v>171</v>
      </c>
      <c r="AU220" s="19" t="s">
        <v>86</v>
      </c>
    </row>
    <row r="221" s="2" customFormat="1" ht="16.5" customHeight="1">
      <c r="A221" s="40"/>
      <c r="B221" s="41"/>
      <c r="C221" s="288" t="s">
        <v>375</v>
      </c>
      <c r="D221" s="288" t="s">
        <v>346</v>
      </c>
      <c r="E221" s="289" t="s">
        <v>376</v>
      </c>
      <c r="F221" s="290" t="s">
        <v>377</v>
      </c>
      <c r="G221" s="291" t="s">
        <v>378</v>
      </c>
      <c r="H221" s="292">
        <v>18.731000000000002</v>
      </c>
      <c r="I221" s="293"/>
      <c r="J221" s="294">
        <f>ROUND(I221*H221,2)</f>
        <v>0</v>
      </c>
      <c r="K221" s="290" t="s">
        <v>168</v>
      </c>
      <c r="L221" s="295"/>
      <c r="M221" s="296" t="s">
        <v>19</v>
      </c>
      <c r="N221" s="297" t="s">
        <v>47</v>
      </c>
      <c r="O221" s="86"/>
      <c r="P221" s="237">
        <f>O221*H221</f>
        <v>0</v>
      </c>
      <c r="Q221" s="237">
        <v>0.001</v>
      </c>
      <c r="R221" s="237">
        <f>Q221*H221</f>
        <v>0.018731000000000001</v>
      </c>
      <c r="S221" s="237">
        <v>0</v>
      </c>
      <c r="T221" s="238">
        <f>S221*H221</f>
        <v>0</v>
      </c>
      <c r="U221" s="40"/>
      <c r="V221" s="40"/>
      <c r="W221" s="40"/>
      <c r="X221" s="40"/>
      <c r="Y221" s="40"/>
      <c r="Z221" s="40"/>
      <c r="AA221" s="40"/>
      <c r="AB221" s="40"/>
      <c r="AC221" s="40"/>
      <c r="AD221" s="40"/>
      <c r="AE221" s="40"/>
      <c r="AR221" s="239" t="s">
        <v>211</v>
      </c>
      <c r="AT221" s="239" t="s">
        <v>346</v>
      </c>
      <c r="AU221" s="239" t="s">
        <v>86</v>
      </c>
      <c r="AY221" s="19" t="s">
        <v>162</v>
      </c>
      <c r="BE221" s="240">
        <f>IF(N221="základní",J221,0)</f>
        <v>0</v>
      </c>
      <c r="BF221" s="240">
        <f>IF(N221="snížená",J221,0)</f>
        <v>0</v>
      </c>
      <c r="BG221" s="240">
        <f>IF(N221="zákl. přenesená",J221,0)</f>
        <v>0</v>
      </c>
      <c r="BH221" s="240">
        <f>IF(N221="sníž. přenesená",J221,0)</f>
        <v>0</v>
      </c>
      <c r="BI221" s="240">
        <f>IF(N221="nulová",J221,0)</f>
        <v>0</v>
      </c>
      <c r="BJ221" s="19" t="s">
        <v>84</v>
      </c>
      <c r="BK221" s="240">
        <f>ROUND(I221*H221,2)</f>
        <v>0</v>
      </c>
      <c r="BL221" s="19" t="s">
        <v>169</v>
      </c>
      <c r="BM221" s="239" t="s">
        <v>379</v>
      </c>
    </row>
    <row r="222" s="13" customFormat="1">
      <c r="A222" s="13"/>
      <c r="B222" s="245"/>
      <c r="C222" s="246"/>
      <c r="D222" s="241" t="s">
        <v>173</v>
      </c>
      <c r="E222" s="246"/>
      <c r="F222" s="248" t="s">
        <v>380</v>
      </c>
      <c r="G222" s="246"/>
      <c r="H222" s="249">
        <v>18.731000000000002</v>
      </c>
      <c r="I222" s="250"/>
      <c r="J222" s="246"/>
      <c r="K222" s="246"/>
      <c r="L222" s="251"/>
      <c r="M222" s="252"/>
      <c r="N222" s="253"/>
      <c r="O222" s="253"/>
      <c r="P222" s="253"/>
      <c r="Q222" s="253"/>
      <c r="R222" s="253"/>
      <c r="S222" s="253"/>
      <c r="T222" s="254"/>
      <c r="U222" s="13"/>
      <c r="V222" s="13"/>
      <c r="W222" s="13"/>
      <c r="X222" s="13"/>
      <c r="Y222" s="13"/>
      <c r="Z222" s="13"/>
      <c r="AA222" s="13"/>
      <c r="AB222" s="13"/>
      <c r="AC222" s="13"/>
      <c r="AD222" s="13"/>
      <c r="AE222" s="13"/>
      <c r="AT222" s="255" t="s">
        <v>173</v>
      </c>
      <c r="AU222" s="255" t="s">
        <v>86</v>
      </c>
      <c r="AV222" s="13" t="s">
        <v>86</v>
      </c>
      <c r="AW222" s="13" t="s">
        <v>4</v>
      </c>
      <c r="AX222" s="13" t="s">
        <v>84</v>
      </c>
      <c r="AY222" s="255" t="s">
        <v>162</v>
      </c>
    </row>
    <row r="223" s="12" customFormat="1" ht="22.8" customHeight="1">
      <c r="A223" s="12"/>
      <c r="B223" s="212"/>
      <c r="C223" s="213"/>
      <c r="D223" s="214" t="s">
        <v>75</v>
      </c>
      <c r="E223" s="226" t="s">
        <v>86</v>
      </c>
      <c r="F223" s="226" t="s">
        <v>381</v>
      </c>
      <c r="G223" s="213"/>
      <c r="H223" s="213"/>
      <c r="I223" s="216"/>
      <c r="J223" s="227">
        <f>BK223</f>
        <v>0</v>
      </c>
      <c r="K223" s="213"/>
      <c r="L223" s="218"/>
      <c r="M223" s="219"/>
      <c r="N223" s="220"/>
      <c r="O223" s="220"/>
      <c r="P223" s="221">
        <f>SUM(P224:P227)</f>
        <v>0</v>
      </c>
      <c r="Q223" s="220"/>
      <c r="R223" s="221">
        <f>SUM(R224:R227)</f>
        <v>16.992750000000001</v>
      </c>
      <c r="S223" s="220"/>
      <c r="T223" s="222">
        <f>SUM(T224:T227)</f>
        <v>0</v>
      </c>
      <c r="U223" s="12"/>
      <c r="V223" s="12"/>
      <c r="W223" s="12"/>
      <c r="X223" s="12"/>
      <c r="Y223" s="12"/>
      <c r="Z223" s="12"/>
      <c r="AA223" s="12"/>
      <c r="AB223" s="12"/>
      <c r="AC223" s="12"/>
      <c r="AD223" s="12"/>
      <c r="AE223" s="12"/>
      <c r="AR223" s="223" t="s">
        <v>84</v>
      </c>
      <c r="AT223" s="224" t="s">
        <v>75</v>
      </c>
      <c r="AU223" s="224" t="s">
        <v>84</v>
      </c>
      <c r="AY223" s="223" t="s">
        <v>162</v>
      </c>
      <c r="BK223" s="225">
        <f>SUM(BK224:BK227)</f>
        <v>0</v>
      </c>
    </row>
    <row r="224" s="2" customFormat="1" ht="21.75" customHeight="1">
      <c r="A224" s="40"/>
      <c r="B224" s="41"/>
      <c r="C224" s="228" t="s">
        <v>382</v>
      </c>
      <c r="D224" s="228" t="s">
        <v>164</v>
      </c>
      <c r="E224" s="229" t="s">
        <v>383</v>
      </c>
      <c r="F224" s="230" t="s">
        <v>384</v>
      </c>
      <c r="G224" s="231" t="s">
        <v>202</v>
      </c>
      <c r="H224" s="232">
        <v>75</v>
      </c>
      <c r="I224" s="233"/>
      <c r="J224" s="234">
        <f>ROUND(I224*H224,2)</f>
        <v>0</v>
      </c>
      <c r="K224" s="230" t="s">
        <v>168</v>
      </c>
      <c r="L224" s="46"/>
      <c r="M224" s="235" t="s">
        <v>19</v>
      </c>
      <c r="N224" s="236" t="s">
        <v>47</v>
      </c>
      <c r="O224" s="86"/>
      <c r="P224" s="237">
        <f>O224*H224</f>
        <v>0</v>
      </c>
      <c r="Q224" s="237">
        <v>0.22656999999999999</v>
      </c>
      <c r="R224" s="237">
        <f>Q224*H224</f>
        <v>16.992750000000001</v>
      </c>
      <c r="S224" s="237">
        <v>0</v>
      </c>
      <c r="T224" s="238">
        <f>S224*H224</f>
        <v>0</v>
      </c>
      <c r="U224" s="40"/>
      <c r="V224" s="40"/>
      <c r="W224" s="40"/>
      <c r="X224" s="40"/>
      <c r="Y224" s="40"/>
      <c r="Z224" s="40"/>
      <c r="AA224" s="40"/>
      <c r="AB224" s="40"/>
      <c r="AC224" s="40"/>
      <c r="AD224" s="40"/>
      <c r="AE224" s="40"/>
      <c r="AR224" s="239" t="s">
        <v>169</v>
      </c>
      <c r="AT224" s="239" t="s">
        <v>164</v>
      </c>
      <c r="AU224" s="239" t="s">
        <v>86</v>
      </c>
      <c r="AY224" s="19" t="s">
        <v>162</v>
      </c>
      <c r="BE224" s="240">
        <f>IF(N224="základní",J224,0)</f>
        <v>0</v>
      </c>
      <c r="BF224" s="240">
        <f>IF(N224="snížená",J224,0)</f>
        <v>0</v>
      </c>
      <c r="BG224" s="240">
        <f>IF(N224="zákl. přenesená",J224,0)</f>
        <v>0</v>
      </c>
      <c r="BH224" s="240">
        <f>IF(N224="sníž. přenesená",J224,0)</f>
        <v>0</v>
      </c>
      <c r="BI224" s="240">
        <f>IF(N224="nulová",J224,0)</f>
        <v>0</v>
      </c>
      <c r="BJ224" s="19" t="s">
        <v>84</v>
      </c>
      <c r="BK224" s="240">
        <f>ROUND(I224*H224,2)</f>
        <v>0</v>
      </c>
      <c r="BL224" s="19" t="s">
        <v>169</v>
      </c>
      <c r="BM224" s="239" t="s">
        <v>385</v>
      </c>
    </row>
    <row r="225" s="13" customFormat="1">
      <c r="A225" s="13"/>
      <c r="B225" s="245"/>
      <c r="C225" s="246"/>
      <c r="D225" s="241" t="s">
        <v>173</v>
      </c>
      <c r="E225" s="247" t="s">
        <v>19</v>
      </c>
      <c r="F225" s="248" t="s">
        <v>386</v>
      </c>
      <c r="G225" s="246"/>
      <c r="H225" s="249">
        <v>75</v>
      </c>
      <c r="I225" s="250"/>
      <c r="J225" s="246"/>
      <c r="K225" s="246"/>
      <c r="L225" s="251"/>
      <c r="M225" s="252"/>
      <c r="N225" s="253"/>
      <c r="O225" s="253"/>
      <c r="P225" s="253"/>
      <c r="Q225" s="253"/>
      <c r="R225" s="253"/>
      <c r="S225" s="253"/>
      <c r="T225" s="254"/>
      <c r="U225" s="13"/>
      <c r="V225" s="13"/>
      <c r="W225" s="13"/>
      <c r="X225" s="13"/>
      <c r="Y225" s="13"/>
      <c r="Z225" s="13"/>
      <c r="AA225" s="13"/>
      <c r="AB225" s="13"/>
      <c r="AC225" s="13"/>
      <c r="AD225" s="13"/>
      <c r="AE225" s="13"/>
      <c r="AT225" s="255" t="s">
        <v>173</v>
      </c>
      <c r="AU225" s="255" t="s">
        <v>86</v>
      </c>
      <c r="AV225" s="13" t="s">
        <v>86</v>
      </c>
      <c r="AW225" s="13" t="s">
        <v>37</v>
      </c>
      <c r="AX225" s="13" t="s">
        <v>76</v>
      </c>
      <c r="AY225" s="255" t="s">
        <v>162</v>
      </c>
    </row>
    <row r="226" s="15" customFormat="1">
      <c r="A226" s="15"/>
      <c r="B226" s="267"/>
      <c r="C226" s="268"/>
      <c r="D226" s="241" t="s">
        <v>173</v>
      </c>
      <c r="E226" s="269" t="s">
        <v>19</v>
      </c>
      <c r="F226" s="270" t="s">
        <v>177</v>
      </c>
      <c r="G226" s="268"/>
      <c r="H226" s="271">
        <v>75</v>
      </c>
      <c r="I226" s="272"/>
      <c r="J226" s="268"/>
      <c r="K226" s="268"/>
      <c r="L226" s="273"/>
      <c r="M226" s="274"/>
      <c r="N226" s="275"/>
      <c r="O226" s="275"/>
      <c r="P226" s="275"/>
      <c r="Q226" s="275"/>
      <c r="R226" s="275"/>
      <c r="S226" s="275"/>
      <c r="T226" s="276"/>
      <c r="U226" s="15"/>
      <c r="V226" s="15"/>
      <c r="W226" s="15"/>
      <c r="X226" s="15"/>
      <c r="Y226" s="15"/>
      <c r="Z226" s="15"/>
      <c r="AA226" s="15"/>
      <c r="AB226" s="15"/>
      <c r="AC226" s="15"/>
      <c r="AD226" s="15"/>
      <c r="AE226" s="15"/>
      <c r="AT226" s="277" t="s">
        <v>173</v>
      </c>
      <c r="AU226" s="277" t="s">
        <v>86</v>
      </c>
      <c r="AV226" s="15" t="s">
        <v>169</v>
      </c>
      <c r="AW226" s="15" t="s">
        <v>37</v>
      </c>
      <c r="AX226" s="15" t="s">
        <v>84</v>
      </c>
      <c r="AY226" s="277" t="s">
        <v>162</v>
      </c>
    </row>
    <row r="227" s="2" customFormat="1" ht="16.5" customHeight="1">
      <c r="A227" s="40"/>
      <c r="B227" s="41"/>
      <c r="C227" s="228" t="s">
        <v>387</v>
      </c>
      <c r="D227" s="228" t="s">
        <v>164</v>
      </c>
      <c r="E227" s="229" t="s">
        <v>388</v>
      </c>
      <c r="F227" s="230" t="s">
        <v>389</v>
      </c>
      <c r="G227" s="231" t="s">
        <v>390</v>
      </c>
      <c r="H227" s="232">
        <v>1</v>
      </c>
      <c r="I227" s="233"/>
      <c r="J227" s="234">
        <f>ROUND(I227*H227,2)</f>
        <v>0</v>
      </c>
      <c r="K227" s="230" t="s">
        <v>19</v>
      </c>
      <c r="L227" s="46"/>
      <c r="M227" s="235" t="s">
        <v>19</v>
      </c>
      <c r="N227" s="236" t="s">
        <v>47</v>
      </c>
      <c r="O227" s="86"/>
      <c r="P227" s="237">
        <f>O227*H227</f>
        <v>0</v>
      </c>
      <c r="Q227" s="237">
        <v>0</v>
      </c>
      <c r="R227" s="237">
        <f>Q227*H227</f>
        <v>0</v>
      </c>
      <c r="S227" s="237">
        <v>0</v>
      </c>
      <c r="T227" s="238">
        <f>S227*H227</f>
        <v>0</v>
      </c>
      <c r="U227" s="40"/>
      <c r="V227" s="40"/>
      <c r="W227" s="40"/>
      <c r="X227" s="40"/>
      <c r="Y227" s="40"/>
      <c r="Z227" s="40"/>
      <c r="AA227" s="40"/>
      <c r="AB227" s="40"/>
      <c r="AC227" s="40"/>
      <c r="AD227" s="40"/>
      <c r="AE227" s="40"/>
      <c r="AR227" s="239" t="s">
        <v>169</v>
      </c>
      <c r="AT227" s="239" t="s">
        <v>164</v>
      </c>
      <c r="AU227" s="239" t="s">
        <v>86</v>
      </c>
      <c r="AY227" s="19" t="s">
        <v>162</v>
      </c>
      <c r="BE227" s="240">
        <f>IF(N227="základní",J227,0)</f>
        <v>0</v>
      </c>
      <c r="BF227" s="240">
        <f>IF(N227="snížená",J227,0)</f>
        <v>0</v>
      </c>
      <c r="BG227" s="240">
        <f>IF(N227="zákl. přenesená",J227,0)</f>
        <v>0</v>
      </c>
      <c r="BH227" s="240">
        <f>IF(N227="sníž. přenesená",J227,0)</f>
        <v>0</v>
      </c>
      <c r="BI227" s="240">
        <f>IF(N227="nulová",J227,0)</f>
        <v>0</v>
      </c>
      <c r="BJ227" s="19" t="s">
        <v>84</v>
      </c>
      <c r="BK227" s="240">
        <f>ROUND(I227*H227,2)</f>
        <v>0</v>
      </c>
      <c r="BL227" s="19" t="s">
        <v>169</v>
      </c>
      <c r="BM227" s="239" t="s">
        <v>391</v>
      </c>
    </row>
    <row r="228" s="12" customFormat="1" ht="22.8" customHeight="1">
      <c r="A228" s="12"/>
      <c r="B228" s="212"/>
      <c r="C228" s="213"/>
      <c r="D228" s="214" t="s">
        <v>75</v>
      </c>
      <c r="E228" s="226" t="s">
        <v>176</v>
      </c>
      <c r="F228" s="226" t="s">
        <v>392</v>
      </c>
      <c r="G228" s="213"/>
      <c r="H228" s="213"/>
      <c r="I228" s="216"/>
      <c r="J228" s="227">
        <f>BK228</f>
        <v>0</v>
      </c>
      <c r="K228" s="213"/>
      <c r="L228" s="218"/>
      <c r="M228" s="219"/>
      <c r="N228" s="220"/>
      <c r="O228" s="220"/>
      <c r="P228" s="221">
        <f>SUM(P229:P232)</f>
        <v>0</v>
      </c>
      <c r="Q228" s="220"/>
      <c r="R228" s="221">
        <f>SUM(R229:R232)</f>
        <v>41.115000000000002</v>
      </c>
      <c r="S228" s="220"/>
      <c r="T228" s="222">
        <f>SUM(T229:T232)</f>
        <v>0</v>
      </c>
      <c r="U228" s="12"/>
      <c r="V228" s="12"/>
      <c r="W228" s="12"/>
      <c r="X228" s="12"/>
      <c r="Y228" s="12"/>
      <c r="Z228" s="12"/>
      <c r="AA228" s="12"/>
      <c r="AB228" s="12"/>
      <c r="AC228" s="12"/>
      <c r="AD228" s="12"/>
      <c r="AE228" s="12"/>
      <c r="AR228" s="223" t="s">
        <v>84</v>
      </c>
      <c r="AT228" s="224" t="s">
        <v>75</v>
      </c>
      <c r="AU228" s="224" t="s">
        <v>84</v>
      </c>
      <c r="AY228" s="223" t="s">
        <v>162</v>
      </c>
      <c r="BK228" s="225">
        <f>SUM(BK229:BK232)</f>
        <v>0</v>
      </c>
    </row>
    <row r="229" s="2" customFormat="1" ht="21.75" customHeight="1">
      <c r="A229" s="40"/>
      <c r="B229" s="41"/>
      <c r="C229" s="228" t="s">
        <v>393</v>
      </c>
      <c r="D229" s="228" t="s">
        <v>164</v>
      </c>
      <c r="E229" s="229" t="s">
        <v>394</v>
      </c>
      <c r="F229" s="230" t="s">
        <v>395</v>
      </c>
      <c r="G229" s="231" t="s">
        <v>390</v>
      </c>
      <c r="H229" s="232">
        <v>6</v>
      </c>
      <c r="I229" s="233"/>
      <c r="J229" s="234">
        <f>ROUND(I229*H229,2)</f>
        <v>0</v>
      </c>
      <c r="K229" s="230" t="s">
        <v>19</v>
      </c>
      <c r="L229" s="46"/>
      <c r="M229" s="235" t="s">
        <v>19</v>
      </c>
      <c r="N229" s="236" t="s">
        <v>47</v>
      </c>
      <c r="O229" s="86"/>
      <c r="P229" s="237">
        <f>O229*H229</f>
        <v>0</v>
      </c>
      <c r="Q229" s="237">
        <v>5.4500000000000002</v>
      </c>
      <c r="R229" s="237">
        <f>Q229*H229</f>
        <v>32.700000000000003</v>
      </c>
      <c r="S229" s="237">
        <v>0</v>
      </c>
      <c r="T229" s="238">
        <f>S229*H229</f>
        <v>0</v>
      </c>
      <c r="U229" s="40"/>
      <c r="V229" s="40"/>
      <c r="W229" s="40"/>
      <c r="X229" s="40"/>
      <c r="Y229" s="40"/>
      <c r="Z229" s="40"/>
      <c r="AA229" s="40"/>
      <c r="AB229" s="40"/>
      <c r="AC229" s="40"/>
      <c r="AD229" s="40"/>
      <c r="AE229" s="40"/>
      <c r="AR229" s="239" t="s">
        <v>169</v>
      </c>
      <c r="AT229" s="239" t="s">
        <v>164</v>
      </c>
      <c r="AU229" s="239" t="s">
        <v>86</v>
      </c>
      <c r="AY229" s="19" t="s">
        <v>162</v>
      </c>
      <c r="BE229" s="240">
        <f>IF(N229="základní",J229,0)</f>
        <v>0</v>
      </c>
      <c r="BF229" s="240">
        <f>IF(N229="snížená",J229,0)</f>
        <v>0</v>
      </c>
      <c r="BG229" s="240">
        <f>IF(N229="zákl. přenesená",J229,0)</f>
        <v>0</v>
      </c>
      <c r="BH229" s="240">
        <f>IF(N229="sníž. přenesená",J229,0)</f>
        <v>0</v>
      </c>
      <c r="BI229" s="240">
        <f>IF(N229="nulová",J229,0)</f>
        <v>0</v>
      </c>
      <c r="BJ229" s="19" t="s">
        <v>84</v>
      </c>
      <c r="BK229" s="240">
        <f>ROUND(I229*H229,2)</f>
        <v>0</v>
      </c>
      <c r="BL229" s="19" t="s">
        <v>169</v>
      </c>
      <c r="BM229" s="239" t="s">
        <v>396</v>
      </c>
    </row>
    <row r="230" s="2" customFormat="1">
      <c r="A230" s="40"/>
      <c r="B230" s="41"/>
      <c r="C230" s="42"/>
      <c r="D230" s="241" t="s">
        <v>356</v>
      </c>
      <c r="E230" s="42"/>
      <c r="F230" s="242" t="s">
        <v>397</v>
      </c>
      <c r="G230" s="42"/>
      <c r="H230" s="42"/>
      <c r="I230" s="148"/>
      <c r="J230" s="42"/>
      <c r="K230" s="42"/>
      <c r="L230" s="46"/>
      <c r="M230" s="243"/>
      <c r="N230" s="244"/>
      <c r="O230" s="86"/>
      <c r="P230" s="86"/>
      <c r="Q230" s="86"/>
      <c r="R230" s="86"/>
      <c r="S230" s="86"/>
      <c r="T230" s="87"/>
      <c r="U230" s="40"/>
      <c r="V230" s="40"/>
      <c r="W230" s="40"/>
      <c r="X230" s="40"/>
      <c r="Y230" s="40"/>
      <c r="Z230" s="40"/>
      <c r="AA230" s="40"/>
      <c r="AB230" s="40"/>
      <c r="AC230" s="40"/>
      <c r="AD230" s="40"/>
      <c r="AE230" s="40"/>
      <c r="AT230" s="19" t="s">
        <v>356</v>
      </c>
      <c r="AU230" s="19" t="s">
        <v>86</v>
      </c>
    </row>
    <row r="231" s="2" customFormat="1" ht="21.75" customHeight="1">
      <c r="A231" s="40"/>
      <c r="B231" s="41"/>
      <c r="C231" s="228" t="s">
        <v>398</v>
      </c>
      <c r="D231" s="228" t="s">
        <v>164</v>
      </c>
      <c r="E231" s="229" t="s">
        <v>399</v>
      </c>
      <c r="F231" s="230" t="s">
        <v>400</v>
      </c>
      <c r="G231" s="231" t="s">
        <v>390</v>
      </c>
      <c r="H231" s="232">
        <v>1</v>
      </c>
      <c r="I231" s="233"/>
      <c r="J231" s="234">
        <f>ROUND(I231*H231,2)</f>
        <v>0</v>
      </c>
      <c r="K231" s="230" t="s">
        <v>19</v>
      </c>
      <c r="L231" s="46"/>
      <c r="M231" s="235" t="s">
        <v>19</v>
      </c>
      <c r="N231" s="236" t="s">
        <v>47</v>
      </c>
      <c r="O231" s="86"/>
      <c r="P231" s="237">
        <f>O231*H231</f>
        <v>0</v>
      </c>
      <c r="Q231" s="237">
        <v>8.4149999999999991</v>
      </c>
      <c r="R231" s="237">
        <f>Q231*H231</f>
        <v>8.4149999999999991</v>
      </c>
      <c r="S231" s="237">
        <v>0</v>
      </c>
      <c r="T231" s="238">
        <f>S231*H231</f>
        <v>0</v>
      </c>
      <c r="U231" s="40"/>
      <c r="V231" s="40"/>
      <c r="W231" s="40"/>
      <c r="X231" s="40"/>
      <c r="Y231" s="40"/>
      <c r="Z231" s="40"/>
      <c r="AA231" s="40"/>
      <c r="AB231" s="40"/>
      <c r="AC231" s="40"/>
      <c r="AD231" s="40"/>
      <c r="AE231" s="40"/>
      <c r="AR231" s="239" t="s">
        <v>169</v>
      </c>
      <c r="AT231" s="239" t="s">
        <v>164</v>
      </c>
      <c r="AU231" s="239" t="s">
        <v>86</v>
      </c>
      <c r="AY231" s="19" t="s">
        <v>162</v>
      </c>
      <c r="BE231" s="240">
        <f>IF(N231="základní",J231,0)</f>
        <v>0</v>
      </c>
      <c r="BF231" s="240">
        <f>IF(N231="snížená",J231,0)</f>
        <v>0</v>
      </c>
      <c r="BG231" s="240">
        <f>IF(N231="zákl. přenesená",J231,0)</f>
        <v>0</v>
      </c>
      <c r="BH231" s="240">
        <f>IF(N231="sníž. přenesená",J231,0)</f>
        <v>0</v>
      </c>
      <c r="BI231" s="240">
        <f>IF(N231="nulová",J231,0)</f>
        <v>0</v>
      </c>
      <c r="BJ231" s="19" t="s">
        <v>84</v>
      </c>
      <c r="BK231" s="240">
        <f>ROUND(I231*H231,2)</f>
        <v>0</v>
      </c>
      <c r="BL231" s="19" t="s">
        <v>169</v>
      </c>
      <c r="BM231" s="239" t="s">
        <v>401</v>
      </c>
    </row>
    <row r="232" s="2" customFormat="1">
      <c r="A232" s="40"/>
      <c r="B232" s="41"/>
      <c r="C232" s="42"/>
      <c r="D232" s="241" t="s">
        <v>356</v>
      </c>
      <c r="E232" s="42"/>
      <c r="F232" s="242" t="s">
        <v>402</v>
      </c>
      <c r="G232" s="42"/>
      <c r="H232" s="42"/>
      <c r="I232" s="148"/>
      <c r="J232" s="42"/>
      <c r="K232" s="42"/>
      <c r="L232" s="46"/>
      <c r="M232" s="243"/>
      <c r="N232" s="244"/>
      <c r="O232" s="86"/>
      <c r="P232" s="86"/>
      <c r="Q232" s="86"/>
      <c r="R232" s="86"/>
      <c r="S232" s="86"/>
      <c r="T232" s="87"/>
      <c r="U232" s="40"/>
      <c r="V232" s="40"/>
      <c r="W232" s="40"/>
      <c r="X232" s="40"/>
      <c r="Y232" s="40"/>
      <c r="Z232" s="40"/>
      <c r="AA232" s="40"/>
      <c r="AB232" s="40"/>
      <c r="AC232" s="40"/>
      <c r="AD232" s="40"/>
      <c r="AE232" s="40"/>
      <c r="AT232" s="19" t="s">
        <v>356</v>
      </c>
      <c r="AU232" s="19" t="s">
        <v>86</v>
      </c>
    </row>
    <row r="233" s="12" customFormat="1" ht="22.8" customHeight="1">
      <c r="A233" s="12"/>
      <c r="B233" s="212"/>
      <c r="C233" s="213"/>
      <c r="D233" s="214" t="s">
        <v>75</v>
      </c>
      <c r="E233" s="226" t="s">
        <v>169</v>
      </c>
      <c r="F233" s="226" t="s">
        <v>403</v>
      </c>
      <c r="G233" s="213"/>
      <c r="H233" s="213"/>
      <c r="I233" s="216"/>
      <c r="J233" s="227">
        <f>BK233</f>
        <v>0</v>
      </c>
      <c r="K233" s="213"/>
      <c r="L233" s="218"/>
      <c r="M233" s="219"/>
      <c r="N233" s="220"/>
      <c r="O233" s="220"/>
      <c r="P233" s="221">
        <f>SUM(P234:P254)</f>
        <v>0</v>
      </c>
      <c r="Q233" s="220"/>
      <c r="R233" s="221">
        <f>SUM(R234:R254)</f>
        <v>366.31016639000001</v>
      </c>
      <c r="S233" s="220"/>
      <c r="T233" s="222">
        <f>SUM(T234:T254)</f>
        <v>0</v>
      </c>
      <c r="U233" s="12"/>
      <c r="V233" s="12"/>
      <c r="W233" s="12"/>
      <c r="X233" s="12"/>
      <c r="Y233" s="12"/>
      <c r="Z233" s="12"/>
      <c r="AA233" s="12"/>
      <c r="AB233" s="12"/>
      <c r="AC233" s="12"/>
      <c r="AD233" s="12"/>
      <c r="AE233" s="12"/>
      <c r="AR233" s="223" t="s">
        <v>84</v>
      </c>
      <c r="AT233" s="224" t="s">
        <v>75</v>
      </c>
      <c r="AU233" s="224" t="s">
        <v>84</v>
      </c>
      <c r="AY233" s="223" t="s">
        <v>162</v>
      </c>
      <c r="BK233" s="225">
        <f>SUM(BK234:BK254)</f>
        <v>0</v>
      </c>
    </row>
    <row r="234" s="2" customFormat="1" ht="16.5" customHeight="1">
      <c r="A234" s="40"/>
      <c r="B234" s="41"/>
      <c r="C234" s="228" t="s">
        <v>404</v>
      </c>
      <c r="D234" s="228" t="s">
        <v>164</v>
      </c>
      <c r="E234" s="229" t="s">
        <v>405</v>
      </c>
      <c r="F234" s="230" t="s">
        <v>406</v>
      </c>
      <c r="G234" s="231" t="s">
        <v>219</v>
      </c>
      <c r="H234" s="232">
        <v>186.84700000000001</v>
      </c>
      <c r="I234" s="233"/>
      <c r="J234" s="234">
        <f>ROUND(I234*H234,2)</f>
        <v>0</v>
      </c>
      <c r="K234" s="230" t="s">
        <v>168</v>
      </c>
      <c r="L234" s="46"/>
      <c r="M234" s="235" t="s">
        <v>19</v>
      </c>
      <c r="N234" s="236" t="s">
        <v>47</v>
      </c>
      <c r="O234" s="86"/>
      <c r="P234" s="237">
        <f>O234*H234</f>
        <v>0</v>
      </c>
      <c r="Q234" s="237">
        <v>1.8907700000000001</v>
      </c>
      <c r="R234" s="237">
        <f>Q234*H234</f>
        <v>353.28470219000002</v>
      </c>
      <c r="S234" s="237">
        <v>0</v>
      </c>
      <c r="T234" s="238">
        <f>S234*H234</f>
        <v>0</v>
      </c>
      <c r="U234" s="40"/>
      <c r="V234" s="40"/>
      <c r="W234" s="40"/>
      <c r="X234" s="40"/>
      <c r="Y234" s="40"/>
      <c r="Z234" s="40"/>
      <c r="AA234" s="40"/>
      <c r="AB234" s="40"/>
      <c r="AC234" s="40"/>
      <c r="AD234" s="40"/>
      <c r="AE234" s="40"/>
      <c r="AR234" s="239" t="s">
        <v>169</v>
      </c>
      <c r="AT234" s="239" t="s">
        <v>164</v>
      </c>
      <c r="AU234" s="239" t="s">
        <v>86</v>
      </c>
      <c r="AY234" s="19" t="s">
        <v>162</v>
      </c>
      <c r="BE234" s="240">
        <f>IF(N234="základní",J234,0)</f>
        <v>0</v>
      </c>
      <c r="BF234" s="240">
        <f>IF(N234="snížená",J234,0)</f>
        <v>0</v>
      </c>
      <c r="BG234" s="240">
        <f>IF(N234="zákl. přenesená",J234,0)</f>
        <v>0</v>
      </c>
      <c r="BH234" s="240">
        <f>IF(N234="sníž. přenesená",J234,0)</f>
        <v>0</v>
      </c>
      <c r="BI234" s="240">
        <f>IF(N234="nulová",J234,0)</f>
        <v>0</v>
      </c>
      <c r="BJ234" s="19" t="s">
        <v>84</v>
      </c>
      <c r="BK234" s="240">
        <f>ROUND(I234*H234,2)</f>
        <v>0</v>
      </c>
      <c r="BL234" s="19" t="s">
        <v>169</v>
      </c>
      <c r="BM234" s="239" t="s">
        <v>407</v>
      </c>
    </row>
    <row r="235" s="2" customFormat="1">
      <c r="A235" s="40"/>
      <c r="B235" s="41"/>
      <c r="C235" s="42"/>
      <c r="D235" s="241" t="s">
        <v>171</v>
      </c>
      <c r="E235" s="42"/>
      <c r="F235" s="242" t="s">
        <v>408</v>
      </c>
      <c r="G235" s="42"/>
      <c r="H235" s="42"/>
      <c r="I235" s="148"/>
      <c r="J235" s="42"/>
      <c r="K235" s="42"/>
      <c r="L235" s="46"/>
      <c r="M235" s="243"/>
      <c r="N235" s="244"/>
      <c r="O235" s="86"/>
      <c r="P235" s="86"/>
      <c r="Q235" s="86"/>
      <c r="R235" s="86"/>
      <c r="S235" s="86"/>
      <c r="T235" s="87"/>
      <c r="U235" s="40"/>
      <c r="V235" s="40"/>
      <c r="W235" s="40"/>
      <c r="X235" s="40"/>
      <c r="Y235" s="40"/>
      <c r="Z235" s="40"/>
      <c r="AA235" s="40"/>
      <c r="AB235" s="40"/>
      <c r="AC235" s="40"/>
      <c r="AD235" s="40"/>
      <c r="AE235" s="40"/>
      <c r="AT235" s="19" t="s">
        <v>171</v>
      </c>
      <c r="AU235" s="19" t="s">
        <v>86</v>
      </c>
    </row>
    <row r="236" s="13" customFormat="1">
      <c r="A236" s="13"/>
      <c r="B236" s="245"/>
      <c r="C236" s="246"/>
      <c r="D236" s="241" t="s">
        <v>173</v>
      </c>
      <c r="E236" s="247" t="s">
        <v>19</v>
      </c>
      <c r="F236" s="248" t="s">
        <v>409</v>
      </c>
      <c r="G236" s="246"/>
      <c r="H236" s="249">
        <v>185.03</v>
      </c>
      <c r="I236" s="250"/>
      <c r="J236" s="246"/>
      <c r="K236" s="246"/>
      <c r="L236" s="251"/>
      <c r="M236" s="252"/>
      <c r="N236" s="253"/>
      <c r="O236" s="253"/>
      <c r="P236" s="253"/>
      <c r="Q236" s="253"/>
      <c r="R236" s="253"/>
      <c r="S236" s="253"/>
      <c r="T236" s="254"/>
      <c r="U236" s="13"/>
      <c r="V236" s="13"/>
      <c r="W236" s="13"/>
      <c r="X236" s="13"/>
      <c r="Y236" s="13"/>
      <c r="Z236" s="13"/>
      <c r="AA236" s="13"/>
      <c r="AB236" s="13"/>
      <c r="AC236" s="13"/>
      <c r="AD236" s="13"/>
      <c r="AE236" s="13"/>
      <c r="AT236" s="255" t="s">
        <v>173</v>
      </c>
      <c r="AU236" s="255" t="s">
        <v>86</v>
      </c>
      <c r="AV236" s="13" t="s">
        <v>86</v>
      </c>
      <c r="AW236" s="13" t="s">
        <v>37</v>
      </c>
      <c r="AX236" s="13" t="s">
        <v>76</v>
      </c>
      <c r="AY236" s="255" t="s">
        <v>162</v>
      </c>
    </row>
    <row r="237" s="13" customFormat="1">
      <c r="A237" s="13"/>
      <c r="B237" s="245"/>
      <c r="C237" s="246"/>
      <c r="D237" s="241" t="s">
        <v>173</v>
      </c>
      <c r="E237" s="247" t="s">
        <v>19</v>
      </c>
      <c r="F237" s="248" t="s">
        <v>410</v>
      </c>
      <c r="G237" s="246"/>
      <c r="H237" s="249">
        <v>1.817</v>
      </c>
      <c r="I237" s="250"/>
      <c r="J237" s="246"/>
      <c r="K237" s="246"/>
      <c r="L237" s="251"/>
      <c r="M237" s="252"/>
      <c r="N237" s="253"/>
      <c r="O237" s="253"/>
      <c r="P237" s="253"/>
      <c r="Q237" s="253"/>
      <c r="R237" s="253"/>
      <c r="S237" s="253"/>
      <c r="T237" s="254"/>
      <c r="U237" s="13"/>
      <c r="V237" s="13"/>
      <c r="W237" s="13"/>
      <c r="X237" s="13"/>
      <c r="Y237" s="13"/>
      <c r="Z237" s="13"/>
      <c r="AA237" s="13"/>
      <c r="AB237" s="13"/>
      <c r="AC237" s="13"/>
      <c r="AD237" s="13"/>
      <c r="AE237" s="13"/>
      <c r="AT237" s="255" t="s">
        <v>173</v>
      </c>
      <c r="AU237" s="255" t="s">
        <v>86</v>
      </c>
      <c r="AV237" s="13" t="s">
        <v>86</v>
      </c>
      <c r="AW237" s="13" t="s">
        <v>37</v>
      </c>
      <c r="AX237" s="13" t="s">
        <v>76</v>
      </c>
      <c r="AY237" s="255" t="s">
        <v>162</v>
      </c>
    </row>
    <row r="238" s="15" customFormat="1">
      <c r="A238" s="15"/>
      <c r="B238" s="267"/>
      <c r="C238" s="268"/>
      <c r="D238" s="241" t="s">
        <v>173</v>
      </c>
      <c r="E238" s="269" t="s">
        <v>19</v>
      </c>
      <c r="F238" s="270" t="s">
        <v>177</v>
      </c>
      <c r="G238" s="268"/>
      <c r="H238" s="271">
        <v>186.84700000000001</v>
      </c>
      <c r="I238" s="272"/>
      <c r="J238" s="268"/>
      <c r="K238" s="268"/>
      <c r="L238" s="273"/>
      <c r="M238" s="274"/>
      <c r="N238" s="275"/>
      <c r="O238" s="275"/>
      <c r="P238" s="275"/>
      <c r="Q238" s="275"/>
      <c r="R238" s="275"/>
      <c r="S238" s="275"/>
      <c r="T238" s="276"/>
      <c r="U238" s="15"/>
      <c r="V238" s="15"/>
      <c r="W238" s="15"/>
      <c r="X238" s="15"/>
      <c r="Y238" s="15"/>
      <c r="Z238" s="15"/>
      <c r="AA238" s="15"/>
      <c r="AB238" s="15"/>
      <c r="AC238" s="15"/>
      <c r="AD238" s="15"/>
      <c r="AE238" s="15"/>
      <c r="AT238" s="277" t="s">
        <v>173</v>
      </c>
      <c r="AU238" s="277" t="s">
        <v>86</v>
      </c>
      <c r="AV238" s="15" t="s">
        <v>169</v>
      </c>
      <c r="AW238" s="15" t="s">
        <v>37</v>
      </c>
      <c r="AX238" s="15" t="s">
        <v>84</v>
      </c>
      <c r="AY238" s="277" t="s">
        <v>162</v>
      </c>
    </row>
    <row r="239" s="2" customFormat="1" ht="16.5" customHeight="1">
      <c r="A239" s="40"/>
      <c r="B239" s="41"/>
      <c r="C239" s="228" t="s">
        <v>411</v>
      </c>
      <c r="D239" s="228" t="s">
        <v>164</v>
      </c>
      <c r="E239" s="229" t="s">
        <v>412</v>
      </c>
      <c r="F239" s="230" t="s">
        <v>413</v>
      </c>
      <c r="G239" s="231" t="s">
        <v>390</v>
      </c>
      <c r="H239" s="232">
        <v>9</v>
      </c>
      <c r="I239" s="233"/>
      <c r="J239" s="234">
        <f>ROUND(I239*H239,2)</f>
        <v>0</v>
      </c>
      <c r="K239" s="230" t="s">
        <v>168</v>
      </c>
      <c r="L239" s="46"/>
      <c r="M239" s="235" t="s">
        <v>19</v>
      </c>
      <c r="N239" s="236" t="s">
        <v>47</v>
      </c>
      <c r="O239" s="86"/>
      <c r="P239" s="237">
        <f>O239*H239</f>
        <v>0</v>
      </c>
      <c r="Q239" s="237">
        <v>0.0066</v>
      </c>
      <c r="R239" s="237">
        <f>Q239*H239</f>
        <v>0.059400000000000001</v>
      </c>
      <c r="S239" s="237">
        <v>0</v>
      </c>
      <c r="T239" s="238">
        <f>S239*H239</f>
        <v>0</v>
      </c>
      <c r="U239" s="40"/>
      <c r="V239" s="40"/>
      <c r="W239" s="40"/>
      <c r="X239" s="40"/>
      <c r="Y239" s="40"/>
      <c r="Z239" s="40"/>
      <c r="AA239" s="40"/>
      <c r="AB239" s="40"/>
      <c r="AC239" s="40"/>
      <c r="AD239" s="40"/>
      <c r="AE239" s="40"/>
      <c r="AR239" s="239" t="s">
        <v>169</v>
      </c>
      <c r="AT239" s="239" t="s">
        <v>164</v>
      </c>
      <c r="AU239" s="239" t="s">
        <v>86</v>
      </c>
      <c r="AY239" s="19" t="s">
        <v>162</v>
      </c>
      <c r="BE239" s="240">
        <f>IF(N239="základní",J239,0)</f>
        <v>0</v>
      </c>
      <c r="BF239" s="240">
        <f>IF(N239="snížená",J239,0)</f>
        <v>0</v>
      </c>
      <c r="BG239" s="240">
        <f>IF(N239="zákl. přenesená",J239,0)</f>
        <v>0</v>
      </c>
      <c r="BH239" s="240">
        <f>IF(N239="sníž. přenesená",J239,0)</f>
        <v>0</v>
      </c>
      <c r="BI239" s="240">
        <f>IF(N239="nulová",J239,0)</f>
        <v>0</v>
      </c>
      <c r="BJ239" s="19" t="s">
        <v>84</v>
      </c>
      <c r="BK239" s="240">
        <f>ROUND(I239*H239,2)</f>
        <v>0</v>
      </c>
      <c r="BL239" s="19" t="s">
        <v>169</v>
      </c>
      <c r="BM239" s="239" t="s">
        <v>414</v>
      </c>
    </row>
    <row r="240" s="2" customFormat="1">
      <c r="A240" s="40"/>
      <c r="B240" s="41"/>
      <c r="C240" s="42"/>
      <c r="D240" s="241" t="s">
        <v>171</v>
      </c>
      <c r="E240" s="42"/>
      <c r="F240" s="242" t="s">
        <v>415</v>
      </c>
      <c r="G240" s="42"/>
      <c r="H240" s="42"/>
      <c r="I240" s="148"/>
      <c r="J240" s="42"/>
      <c r="K240" s="42"/>
      <c r="L240" s="46"/>
      <c r="M240" s="243"/>
      <c r="N240" s="244"/>
      <c r="O240" s="86"/>
      <c r="P240" s="86"/>
      <c r="Q240" s="86"/>
      <c r="R240" s="86"/>
      <c r="S240" s="86"/>
      <c r="T240" s="87"/>
      <c r="U240" s="40"/>
      <c r="V240" s="40"/>
      <c r="W240" s="40"/>
      <c r="X240" s="40"/>
      <c r="Y240" s="40"/>
      <c r="Z240" s="40"/>
      <c r="AA240" s="40"/>
      <c r="AB240" s="40"/>
      <c r="AC240" s="40"/>
      <c r="AD240" s="40"/>
      <c r="AE240" s="40"/>
      <c r="AT240" s="19" t="s">
        <v>171</v>
      </c>
      <c r="AU240" s="19" t="s">
        <v>86</v>
      </c>
    </row>
    <row r="241" s="13" customFormat="1">
      <c r="A241" s="13"/>
      <c r="B241" s="245"/>
      <c r="C241" s="246"/>
      <c r="D241" s="241" t="s">
        <v>173</v>
      </c>
      <c r="E241" s="247" t="s">
        <v>19</v>
      </c>
      <c r="F241" s="248" t="s">
        <v>416</v>
      </c>
      <c r="G241" s="246"/>
      <c r="H241" s="249">
        <v>9</v>
      </c>
      <c r="I241" s="250"/>
      <c r="J241" s="246"/>
      <c r="K241" s="246"/>
      <c r="L241" s="251"/>
      <c r="M241" s="252"/>
      <c r="N241" s="253"/>
      <c r="O241" s="253"/>
      <c r="P241" s="253"/>
      <c r="Q241" s="253"/>
      <c r="R241" s="253"/>
      <c r="S241" s="253"/>
      <c r="T241" s="254"/>
      <c r="U241" s="13"/>
      <c r="V241" s="13"/>
      <c r="W241" s="13"/>
      <c r="X241" s="13"/>
      <c r="Y241" s="13"/>
      <c r="Z241" s="13"/>
      <c r="AA241" s="13"/>
      <c r="AB241" s="13"/>
      <c r="AC241" s="13"/>
      <c r="AD241" s="13"/>
      <c r="AE241" s="13"/>
      <c r="AT241" s="255" t="s">
        <v>173</v>
      </c>
      <c r="AU241" s="255" t="s">
        <v>86</v>
      </c>
      <c r="AV241" s="13" t="s">
        <v>86</v>
      </c>
      <c r="AW241" s="13" t="s">
        <v>37</v>
      </c>
      <c r="AX241" s="13" t="s">
        <v>84</v>
      </c>
      <c r="AY241" s="255" t="s">
        <v>162</v>
      </c>
    </row>
    <row r="242" s="2" customFormat="1" ht="16.5" customHeight="1">
      <c r="A242" s="40"/>
      <c r="B242" s="41"/>
      <c r="C242" s="288" t="s">
        <v>417</v>
      </c>
      <c r="D242" s="288" t="s">
        <v>346</v>
      </c>
      <c r="E242" s="289" t="s">
        <v>418</v>
      </c>
      <c r="F242" s="290" t="s">
        <v>419</v>
      </c>
      <c r="G242" s="291" t="s">
        <v>390</v>
      </c>
      <c r="H242" s="292">
        <v>9</v>
      </c>
      <c r="I242" s="293"/>
      <c r="J242" s="294">
        <f>ROUND(I242*H242,2)</f>
        <v>0</v>
      </c>
      <c r="K242" s="290" t="s">
        <v>168</v>
      </c>
      <c r="L242" s="295"/>
      <c r="M242" s="296" t="s">
        <v>19</v>
      </c>
      <c r="N242" s="297" t="s">
        <v>47</v>
      </c>
      <c r="O242" s="86"/>
      <c r="P242" s="237">
        <f>O242*H242</f>
        <v>0</v>
      </c>
      <c r="Q242" s="237">
        <v>0.041000000000000002</v>
      </c>
      <c r="R242" s="237">
        <f>Q242*H242</f>
        <v>0.36899999999999999</v>
      </c>
      <c r="S242" s="237">
        <v>0</v>
      </c>
      <c r="T242" s="238">
        <f>S242*H242</f>
        <v>0</v>
      </c>
      <c r="U242" s="40"/>
      <c r="V242" s="40"/>
      <c r="W242" s="40"/>
      <c r="X242" s="40"/>
      <c r="Y242" s="40"/>
      <c r="Z242" s="40"/>
      <c r="AA242" s="40"/>
      <c r="AB242" s="40"/>
      <c r="AC242" s="40"/>
      <c r="AD242" s="40"/>
      <c r="AE242" s="40"/>
      <c r="AR242" s="239" t="s">
        <v>211</v>
      </c>
      <c r="AT242" s="239" t="s">
        <v>346</v>
      </c>
      <c r="AU242" s="239" t="s">
        <v>86</v>
      </c>
      <c r="AY242" s="19" t="s">
        <v>162</v>
      </c>
      <c r="BE242" s="240">
        <f>IF(N242="základní",J242,0)</f>
        <v>0</v>
      </c>
      <c r="BF242" s="240">
        <f>IF(N242="snížená",J242,0)</f>
        <v>0</v>
      </c>
      <c r="BG242" s="240">
        <f>IF(N242="zákl. přenesená",J242,0)</f>
        <v>0</v>
      </c>
      <c r="BH242" s="240">
        <f>IF(N242="sníž. přenesená",J242,0)</f>
        <v>0</v>
      </c>
      <c r="BI242" s="240">
        <f>IF(N242="nulová",J242,0)</f>
        <v>0</v>
      </c>
      <c r="BJ242" s="19" t="s">
        <v>84</v>
      </c>
      <c r="BK242" s="240">
        <f>ROUND(I242*H242,2)</f>
        <v>0</v>
      </c>
      <c r="BL242" s="19" t="s">
        <v>169</v>
      </c>
      <c r="BM242" s="239" t="s">
        <v>420</v>
      </c>
    </row>
    <row r="243" s="2" customFormat="1" ht="16.5" customHeight="1">
      <c r="A243" s="40"/>
      <c r="B243" s="41"/>
      <c r="C243" s="228" t="s">
        <v>421</v>
      </c>
      <c r="D243" s="228" t="s">
        <v>164</v>
      </c>
      <c r="E243" s="229" t="s">
        <v>422</v>
      </c>
      <c r="F243" s="230" t="s">
        <v>423</v>
      </c>
      <c r="G243" s="231" t="s">
        <v>219</v>
      </c>
      <c r="H243" s="232">
        <v>3.875</v>
      </c>
      <c r="I243" s="233"/>
      <c r="J243" s="234">
        <f>ROUND(I243*H243,2)</f>
        <v>0</v>
      </c>
      <c r="K243" s="230" t="s">
        <v>168</v>
      </c>
      <c r="L243" s="46"/>
      <c r="M243" s="235" t="s">
        <v>19</v>
      </c>
      <c r="N243" s="236" t="s">
        <v>47</v>
      </c>
      <c r="O243" s="86"/>
      <c r="P243" s="237">
        <f>O243*H243</f>
        <v>0</v>
      </c>
      <c r="Q243" s="237">
        <v>0</v>
      </c>
      <c r="R243" s="237">
        <f>Q243*H243</f>
        <v>0</v>
      </c>
      <c r="S243" s="237">
        <v>0</v>
      </c>
      <c r="T243" s="238">
        <f>S243*H243</f>
        <v>0</v>
      </c>
      <c r="U243" s="40"/>
      <c r="V243" s="40"/>
      <c r="W243" s="40"/>
      <c r="X243" s="40"/>
      <c r="Y243" s="40"/>
      <c r="Z243" s="40"/>
      <c r="AA243" s="40"/>
      <c r="AB243" s="40"/>
      <c r="AC243" s="40"/>
      <c r="AD243" s="40"/>
      <c r="AE243" s="40"/>
      <c r="AR243" s="239" t="s">
        <v>169</v>
      </c>
      <c r="AT243" s="239" t="s">
        <v>164</v>
      </c>
      <c r="AU243" s="239" t="s">
        <v>86</v>
      </c>
      <c r="AY243" s="19" t="s">
        <v>162</v>
      </c>
      <c r="BE243" s="240">
        <f>IF(N243="základní",J243,0)</f>
        <v>0</v>
      </c>
      <c r="BF243" s="240">
        <f>IF(N243="snížená",J243,0)</f>
        <v>0</v>
      </c>
      <c r="BG243" s="240">
        <f>IF(N243="zákl. přenesená",J243,0)</f>
        <v>0</v>
      </c>
      <c r="BH243" s="240">
        <f>IF(N243="sníž. přenesená",J243,0)</f>
        <v>0</v>
      </c>
      <c r="BI243" s="240">
        <f>IF(N243="nulová",J243,0)</f>
        <v>0</v>
      </c>
      <c r="BJ243" s="19" t="s">
        <v>84</v>
      </c>
      <c r="BK243" s="240">
        <f>ROUND(I243*H243,2)</f>
        <v>0</v>
      </c>
      <c r="BL243" s="19" t="s">
        <v>169</v>
      </c>
      <c r="BM243" s="239" t="s">
        <v>424</v>
      </c>
    </row>
    <row r="244" s="2" customFormat="1">
      <c r="A244" s="40"/>
      <c r="B244" s="41"/>
      <c r="C244" s="42"/>
      <c r="D244" s="241" t="s">
        <v>171</v>
      </c>
      <c r="E244" s="42"/>
      <c r="F244" s="242" t="s">
        <v>425</v>
      </c>
      <c r="G244" s="42"/>
      <c r="H244" s="42"/>
      <c r="I244" s="148"/>
      <c r="J244" s="42"/>
      <c r="K244" s="42"/>
      <c r="L244" s="46"/>
      <c r="M244" s="243"/>
      <c r="N244" s="244"/>
      <c r="O244" s="86"/>
      <c r="P244" s="86"/>
      <c r="Q244" s="86"/>
      <c r="R244" s="86"/>
      <c r="S244" s="86"/>
      <c r="T244" s="87"/>
      <c r="U244" s="40"/>
      <c r="V244" s="40"/>
      <c r="W244" s="40"/>
      <c r="X244" s="40"/>
      <c r="Y244" s="40"/>
      <c r="Z244" s="40"/>
      <c r="AA244" s="40"/>
      <c r="AB244" s="40"/>
      <c r="AC244" s="40"/>
      <c r="AD244" s="40"/>
      <c r="AE244" s="40"/>
      <c r="AT244" s="19" t="s">
        <v>171</v>
      </c>
      <c r="AU244" s="19" t="s">
        <v>86</v>
      </c>
    </row>
    <row r="245" s="13" customFormat="1">
      <c r="A245" s="13"/>
      <c r="B245" s="245"/>
      <c r="C245" s="246"/>
      <c r="D245" s="241" t="s">
        <v>173</v>
      </c>
      <c r="E245" s="247" t="s">
        <v>19</v>
      </c>
      <c r="F245" s="248" t="s">
        <v>426</v>
      </c>
      <c r="G245" s="246"/>
      <c r="H245" s="249">
        <v>3.875</v>
      </c>
      <c r="I245" s="250"/>
      <c r="J245" s="246"/>
      <c r="K245" s="246"/>
      <c r="L245" s="251"/>
      <c r="M245" s="252"/>
      <c r="N245" s="253"/>
      <c r="O245" s="253"/>
      <c r="P245" s="253"/>
      <c r="Q245" s="253"/>
      <c r="R245" s="253"/>
      <c r="S245" s="253"/>
      <c r="T245" s="254"/>
      <c r="U245" s="13"/>
      <c r="V245" s="13"/>
      <c r="W245" s="13"/>
      <c r="X245" s="13"/>
      <c r="Y245" s="13"/>
      <c r="Z245" s="13"/>
      <c r="AA245" s="13"/>
      <c r="AB245" s="13"/>
      <c r="AC245" s="13"/>
      <c r="AD245" s="13"/>
      <c r="AE245" s="13"/>
      <c r="AT245" s="255" t="s">
        <v>173</v>
      </c>
      <c r="AU245" s="255" t="s">
        <v>86</v>
      </c>
      <c r="AV245" s="13" t="s">
        <v>86</v>
      </c>
      <c r="AW245" s="13" t="s">
        <v>37</v>
      </c>
      <c r="AX245" s="13" t="s">
        <v>84</v>
      </c>
      <c r="AY245" s="255" t="s">
        <v>162</v>
      </c>
    </row>
    <row r="246" s="2" customFormat="1" ht="21.75" customHeight="1">
      <c r="A246" s="40"/>
      <c r="B246" s="41"/>
      <c r="C246" s="228" t="s">
        <v>427</v>
      </c>
      <c r="D246" s="228" t="s">
        <v>164</v>
      </c>
      <c r="E246" s="229" t="s">
        <v>428</v>
      </c>
      <c r="F246" s="230" t="s">
        <v>429</v>
      </c>
      <c r="G246" s="231" t="s">
        <v>219</v>
      </c>
      <c r="H246" s="232">
        <v>5.4500000000000002</v>
      </c>
      <c r="I246" s="233"/>
      <c r="J246" s="234">
        <f>ROUND(I246*H246,2)</f>
        <v>0</v>
      </c>
      <c r="K246" s="230" t="s">
        <v>168</v>
      </c>
      <c r="L246" s="46"/>
      <c r="M246" s="235" t="s">
        <v>19</v>
      </c>
      <c r="N246" s="236" t="s">
        <v>47</v>
      </c>
      <c r="O246" s="86"/>
      <c r="P246" s="237">
        <f>O246*H246</f>
        <v>0</v>
      </c>
      <c r="Q246" s="237">
        <v>2.234</v>
      </c>
      <c r="R246" s="237">
        <f>Q246*H246</f>
        <v>12.1753</v>
      </c>
      <c r="S246" s="237">
        <v>0</v>
      </c>
      <c r="T246" s="238">
        <f>S246*H246</f>
        <v>0</v>
      </c>
      <c r="U246" s="40"/>
      <c r="V246" s="40"/>
      <c r="W246" s="40"/>
      <c r="X246" s="40"/>
      <c r="Y246" s="40"/>
      <c r="Z246" s="40"/>
      <c r="AA246" s="40"/>
      <c r="AB246" s="40"/>
      <c r="AC246" s="40"/>
      <c r="AD246" s="40"/>
      <c r="AE246" s="40"/>
      <c r="AR246" s="239" t="s">
        <v>169</v>
      </c>
      <c r="AT246" s="239" t="s">
        <v>164</v>
      </c>
      <c r="AU246" s="239" t="s">
        <v>86</v>
      </c>
      <c r="AY246" s="19" t="s">
        <v>162</v>
      </c>
      <c r="BE246" s="240">
        <f>IF(N246="základní",J246,0)</f>
        <v>0</v>
      </c>
      <c r="BF246" s="240">
        <f>IF(N246="snížená",J246,0)</f>
        <v>0</v>
      </c>
      <c r="BG246" s="240">
        <f>IF(N246="zákl. přenesená",J246,0)</f>
        <v>0</v>
      </c>
      <c r="BH246" s="240">
        <f>IF(N246="sníž. přenesená",J246,0)</f>
        <v>0</v>
      </c>
      <c r="BI246" s="240">
        <f>IF(N246="nulová",J246,0)</f>
        <v>0</v>
      </c>
      <c r="BJ246" s="19" t="s">
        <v>84</v>
      </c>
      <c r="BK246" s="240">
        <f>ROUND(I246*H246,2)</f>
        <v>0</v>
      </c>
      <c r="BL246" s="19" t="s">
        <v>169</v>
      </c>
      <c r="BM246" s="239" t="s">
        <v>430</v>
      </c>
    </row>
    <row r="247" s="2" customFormat="1">
      <c r="A247" s="40"/>
      <c r="B247" s="41"/>
      <c r="C247" s="42"/>
      <c r="D247" s="241" t="s">
        <v>171</v>
      </c>
      <c r="E247" s="42"/>
      <c r="F247" s="242" t="s">
        <v>425</v>
      </c>
      <c r="G247" s="42"/>
      <c r="H247" s="42"/>
      <c r="I247" s="148"/>
      <c r="J247" s="42"/>
      <c r="K247" s="42"/>
      <c r="L247" s="46"/>
      <c r="M247" s="243"/>
      <c r="N247" s="244"/>
      <c r="O247" s="86"/>
      <c r="P247" s="86"/>
      <c r="Q247" s="86"/>
      <c r="R247" s="86"/>
      <c r="S247" s="86"/>
      <c r="T247" s="87"/>
      <c r="U247" s="40"/>
      <c r="V247" s="40"/>
      <c r="W247" s="40"/>
      <c r="X247" s="40"/>
      <c r="Y247" s="40"/>
      <c r="Z247" s="40"/>
      <c r="AA247" s="40"/>
      <c r="AB247" s="40"/>
      <c r="AC247" s="40"/>
      <c r="AD247" s="40"/>
      <c r="AE247" s="40"/>
      <c r="AT247" s="19" t="s">
        <v>171</v>
      </c>
      <c r="AU247" s="19" t="s">
        <v>86</v>
      </c>
    </row>
    <row r="248" s="13" customFormat="1">
      <c r="A248" s="13"/>
      <c r="B248" s="245"/>
      <c r="C248" s="246"/>
      <c r="D248" s="241" t="s">
        <v>173</v>
      </c>
      <c r="E248" s="247" t="s">
        <v>19</v>
      </c>
      <c r="F248" s="248" t="s">
        <v>431</v>
      </c>
      <c r="G248" s="246"/>
      <c r="H248" s="249">
        <v>5.4500000000000002</v>
      </c>
      <c r="I248" s="250"/>
      <c r="J248" s="246"/>
      <c r="K248" s="246"/>
      <c r="L248" s="251"/>
      <c r="M248" s="252"/>
      <c r="N248" s="253"/>
      <c r="O248" s="253"/>
      <c r="P248" s="253"/>
      <c r="Q248" s="253"/>
      <c r="R248" s="253"/>
      <c r="S248" s="253"/>
      <c r="T248" s="254"/>
      <c r="U248" s="13"/>
      <c r="V248" s="13"/>
      <c r="W248" s="13"/>
      <c r="X248" s="13"/>
      <c r="Y248" s="13"/>
      <c r="Z248" s="13"/>
      <c r="AA248" s="13"/>
      <c r="AB248" s="13"/>
      <c r="AC248" s="13"/>
      <c r="AD248" s="13"/>
      <c r="AE248" s="13"/>
      <c r="AT248" s="255" t="s">
        <v>173</v>
      </c>
      <c r="AU248" s="255" t="s">
        <v>86</v>
      </c>
      <c r="AV248" s="13" t="s">
        <v>86</v>
      </c>
      <c r="AW248" s="13" t="s">
        <v>37</v>
      </c>
      <c r="AX248" s="13" t="s">
        <v>84</v>
      </c>
      <c r="AY248" s="255" t="s">
        <v>162</v>
      </c>
    </row>
    <row r="249" s="2" customFormat="1" ht="21.75" customHeight="1">
      <c r="A249" s="40"/>
      <c r="B249" s="41"/>
      <c r="C249" s="228" t="s">
        <v>432</v>
      </c>
      <c r="D249" s="228" t="s">
        <v>164</v>
      </c>
      <c r="E249" s="229" t="s">
        <v>433</v>
      </c>
      <c r="F249" s="230" t="s">
        <v>434</v>
      </c>
      <c r="G249" s="231" t="s">
        <v>167</v>
      </c>
      <c r="H249" s="232">
        <v>9.5399999999999991</v>
      </c>
      <c r="I249" s="233"/>
      <c r="J249" s="234">
        <f>ROUND(I249*H249,2)</f>
        <v>0</v>
      </c>
      <c r="K249" s="230" t="s">
        <v>168</v>
      </c>
      <c r="L249" s="46"/>
      <c r="M249" s="235" t="s">
        <v>19</v>
      </c>
      <c r="N249" s="236" t="s">
        <v>47</v>
      </c>
      <c r="O249" s="86"/>
      <c r="P249" s="237">
        <f>O249*H249</f>
        <v>0</v>
      </c>
      <c r="Q249" s="237">
        <v>0.0063200000000000001</v>
      </c>
      <c r="R249" s="237">
        <f>Q249*H249</f>
        <v>0.060292799999999994</v>
      </c>
      <c r="S249" s="237">
        <v>0</v>
      </c>
      <c r="T249" s="238">
        <f>S249*H249</f>
        <v>0</v>
      </c>
      <c r="U249" s="40"/>
      <c r="V249" s="40"/>
      <c r="W249" s="40"/>
      <c r="X249" s="40"/>
      <c r="Y249" s="40"/>
      <c r="Z249" s="40"/>
      <c r="AA249" s="40"/>
      <c r="AB249" s="40"/>
      <c r="AC249" s="40"/>
      <c r="AD249" s="40"/>
      <c r="AE249" s="40"/>
      <c r="AR249" s="239" t="s">
        <v>169</v>
      </c>
      <c r="AT249" s="239" t="s">
        <v>164</v>
      </c>
      <c r="AU249" s="239" t="s">
        <v>86</v>
      </c>
      <c r="AY249" s="19" t="s">
        <v>162</v>
      </c>
      <c r="BE249" s="240">
        <f>IF(N249="základní",J249,0)</f>
        <v>0</v>
      </c>
      <c r="BF249" s="240">
        <f>IF(N249="snížená",J249,0)</f>
        <v>0</v>
      </c>
      <c r="BG249" s="240">
        <f>IF(N249="zákl. přenesená",J249,0)</f>
        <v>0</v>
      </c>
      <c r="BH249" s="240">
        <f>IF(N249="sníž. přenesená",J249,0)</f>
        <v>0</v>
      </c>
      <c r="BI249" s="240">
        <f>IF(N249="nulová",J249,0)</f>
        <v>0</v>
      </c>
      <c r="BJ249" s="19" t="s">
        <v>84</v>
      </c>
      <c r="BK249" s="240">
        <f>ROUND(I249*H249,2)</f>
        <v>0</v>
      </c>
      <c r="BL249" s="19" t="s">
        <v>169</v>
      </c>
      <c r="BM249" s="239" t="s">
        <v>435</v>
      </c>
    </row>
    <row r="250" s="13" customFormat="1">
      <c r="A250" s="13"/>
      <c r="B250" s="245"/>
      <c r="C250" s="246"/>
      <c r="D250" s="241" t="s">
        <v>173</v>
      </c>
      <c r="E250" s="247" t="s">
        <v>19</v>
      </c>
      <c r="F250" s="248" t="s">
        <v>436</v>
      </c>
      <c r="G250" s="246"/>
      <c r="H250" s="249">
        <v>9.5399999999999991</v>
      </c>
      <c r="I250" s="250"/>
      <c r="J250" s="246"/>
      <c r="K250" s="246"/>
      <c r="L250" s="251"/>
      <c r="M250" s="252"/>
      <c r="N250" s="253"/>
      <c r="O250" s="253"/>
      <c r="P250" s="253"/>
      <c r="Q250" s="253"/>
      <c r="R250" s="253"/>
      <c r="S250" s="253"/>
      <c r="T250" s="254"/>
      <c r="U250" s="13"/>
      <c r="V250" s="13"/>
      <c r="W250" s="13"/>
      <c r="X250" s="13"/>
      <c r="Y250" s="13"/>
      <c r="Z250" s="13"/>
      <c r="AA250" s="13"/>
      <c r="AB250" s="13"/>
      <c r="AC250" s="13"/>
      <c r="AD250" s="13"/>
      <c r="AE250" s="13"/>
      <c r="AT250" s="255" t="s">
        <v>173</v>
      </c>
      <c r="AU250" s="255" t="s">
        <v>86</v>
      </c>
      <c r="AV250" s="13" t="s">
        <v>86</v>
      </c>
      <c r="AW250" s="13" t="s">
        <v>37</v>
      </c>
      <c r="AX250" s="13" t="s">
        <v>84</v>
      </c>
      <c r="AY250" s="255" t="s">
        <v>162</v>
      </c>
    </row>
    <row r="251" s="2" customFormat="1" ht="16.5" customHeight="1">
      <c r="A251" s="40"/>
      <c r="B251" s="41"/>
      <c r="C251" s="228" t="s">
        <v>437</v>
      </c>
      <c r="D251" s="228" t="s">
        <v>164</v>
      </c>
      <c r="E251" s="229" t="s">
        <v>438</v>
      </c>
      <c r="F251" s="230" t="s">
        <v>439</v>
      </c>
      <c r="G251" s="231" t="s">
        <v>167</v>
      </c>
      <c r="H251" s="232">
        <v>31</v>
      </c>
      <c r="I251" s="233"/>
      <c r="J251" s="234">
        <f>ROUND(I251*H251,2)</f>
        <v>0</v>
      </c>
      <c r="K251" s="230" t="s">
        <v>168</v>
      </c>
      <c r="L251" s="46"/>
      <c r="M251" s="235" t="s">
        <v>19</v>
      </c>
      <c r="N251" s="236" t="s">
        <v>47</v>
      </c>
      <c r="O251" s="86"/>
      <c r="P251" s="237">
        <f>O251*H251</f>
        <v>0</v>
      </c>
      <c r="Q251" s="237">
        <v>0.0063899999999999998</v>
      </c>
      <c r="R251" s="237">
        <f>Q251*H251</f>
        <v>0.19808999999999999</v>
      </c>
      <c r="S251" s="237">
        <v>0</v>
      </c>
      <c r="T251" s="238">
        <f>S251*H251</f>
        <v>0</v>
      </c>
      <c r="U251" s="40"/>
      <c r="V251" s="40"/>
      <c r="W251" s="40"/>
      <c r="X251" s="40"/>
      <c r="Y251" s="40"/>
      <c r="Z251" s="40"/>
      <c r="AA251" s="40"/>
      <c r="AB251" s="40"/>
      <c r="AC251" s="40"/>
      <c r="AD251" s="40"/>
      <c r="AE251" s="40"/>
      <c r="AR251" s="239" t="s">
        <v>169</v>
      </c>
      <c r="AT251" s="239" t="s">
        <v>164</v>
      </c>
      <c r="AU251" s="239" t="s">
        <v>86</v>
      </c>
      <c r="AY251" s="19" t="s">
        <v>162</v>
      </c>
      <c r="BE251" s="240">
        <f>IF(N251="základní",J251,0)</f>
        <v>0</v>
      </c>
      <c r="BF251" s="240">
        <f>IF(N251="snížená",J251,0)</f>
        <v>0</v>
      </c>
      <c r="BG251" s="240">
        <f>IF(N251="zákl. přenesená",J251,0)</f>
        <v>0</v>
      </c>
      <c r="BH251" s="240">
        <f>IF(N251="sníž. přenesená",J251,0)</f>
        <v>0</v>
      </c>
      <c r="BI251" s="240">
        <f>IF(N251="nulová",J251,0)</f>
        <v>0</v>
      </c>
      <c r="BJ251" s="19" t="s">
        <v>84</v>
      </c>
      <c r="BK251" s="240">
        <f>ROUND(I251*H251,2)</f>
        <v>0</v>
      </c>
      <c r="BL251" s="19" t="s">
        <v>169</v>
      </c>
      <c r="BM251" s="239" t="s">
        <v>440</v>
      </c>
    </row>
    <row r="252" s="13" customFormat="1">
      <c r="A252" s="13"/>
      <c r="B252" s="245"/>
      <c r="C252" s="246"/>
      <c r="D252" s="241" t="s">
        <v>173</v>
      </c>
      <c r="E252" s="247" t="s">
        <v>19</v>
      </c>
      <c r="F252" s="248" t="s">
        <v>441</v>
      </c>
      <c r="G252" s="246"/>
      <c r="H252" s="249">
        <v>31</v>
      </c>
      <c r="I252" s="250"/>
      <c r="J252" s="246"/>
      <c r="K252" s="246"/>
      <c r="L252" s="251"/>
      <c r="M252" s="252"/>
      <c r="N252" s="253"/>
      <c r="O252" s="253"/>
      <c r="P252" s="253"/>
      <c r="Q252" s="253"/>
      <c r="R252" s="253"/>
      <c r="S252" s="253"/>
      <c r="T252" s="254"/>
      <c r="U252" s="13"/>
      <c r="V252" s="13"/>
      <c r="W252" s="13"/>
      <c r="X252" s="13"/>
      <c r="Y252" s="13"/>
      <c r="Z252" s="13"/>
      <c r="AA252" s="13"/>
      <c r="AB252" s="13"/>
      <c r="AC252" s="13"/>
      <c r="AD252" s="13"/>
      <c r="AE252" s="13"/>
      <c r="AT252" s="255" t="s">
        <v>173</v>
      </c>
      <c r="AU252" s="255" t="s">
        <v>86</v>
      </c>
      <c r="AV252" s="13" t="s">
        <v>86</v>
      </c>
      <c r="AW252" s="13" t="s">
        <v>37</v>
      </c>
      <c r="AX252" s="13" t="s">
        <v>84</v>
      </c>
      <c r="AY252" s="255" t="s">
        <v>162</v>
      </c>
    </row>
    <row r="253" s="2" customFormat="1" ht="16.5" customHeight="1">
      <c r="A253" s="40"/>
      <c r="B253" s="41"/>
      <c r="C253" s="228" t="s">
        <v>442</v>
      </c>
      <c r="D253" s="228" t="s">
        <v>164</v>
      </c>
      <c r="E253" s="229" t="s">
        <v>443</v>
      </c>
      <c r="F253" s="230" t="s">
        <v>444</v>
      </c>
      <c r="G253" s="231" t="s">
        <v>334</v>
      </c>
      <c r="H253" s="232">
        <v>0.191</v>
      </c>
      <c r="I253" s="233"/>
      <c r="J253" s="234">
        <f>ROUND(I253*H253,2)</f>
        <v>0</v>
      </c>
      <c r="K253" s="230" t="s">
        <v>168</v>
      </c>
      <c r="L253" s="46"/>
      <c r="M253" s="235" t="s">
        <v>19</v>
      </c>
      <c r="N253" s="236" t="s">
        <v>47</v>
      </c>
      <c r="O253" s="86"/>
      <c r="P253" s="237">
        <f>O253*H253</f>
        <v>0</v>
      </c>
      <c r="Q253" s="237">
        <v>0.85540000000000005</v>
      </c>
      <c r="R253" s="237">
        <f>Q253*H253</f>
        <v>0.16338140000000001</v>
      </c>
      <c r="S253" s="237">
        <v>0</v>
      </c>
      <c r="T253" s="238">
        <f>S253*H253</f>
        <v>0</v>
      </c>
      <c r="U253" s="40"/>
      <c r="V253" s="40"/>
      <c r="W253" s="40"/>
      <c r="X253" s="40"/>
      <c r="Y253" s="40"/>
      <c r="Z253" s="40"/>
      <c r="AA253" s="40"/>
      <c r="AB253" s="40"/>
      <c r="AC253" s="40"/>
      <c r="AD253" s="40"/>
      <c r="AE253" s="40"/>
      <c r="AR253" s="239" t="s">
        <v>169</v>
      </c>
      <c r="AT253" s="239" t="s">
        <v>164</v>
      </c>
      <c r="AU253" s="239" t="s">
        <v>86</v>
      </c>
      <c r="AY253" s="19" t="s">
        <v>162</v>
      </c>
      <c r="BE253" s="240">
        <f>IF(N253="základní",J253,0)</f>
        <v>0</v>
      </c>
      <c r="BF253" s="240">
        <f>IF(N253="snížená",J253,0)</f>
        <v>0</v>
      </c>
      <c r="BG253" s="240">
        <f>IF(N253="zákl. přenesená",J253,0)</f>
        <v>0</v>
      </c>
      <c r="BH253" s="240">
        <f>IF(N253="sníž. přenesená",J253,0)</f>
        <v>0</v>
      </c>
      <c r="BI253" s="240">
        <f>IF(N253="nulová",J253,0)</f>
        <v>0</v>
      </c>
      <c r="BJ253" s="19" t="s">
        <v>84</v>
      </c>
      <c r="BK253" s="240">
        <f>ROUND(I253*H253,2)</f>
        <v>0</v>
      </c>
      <c r="BL253" s="19" t="s">
        <v>169</v>
      </c>
      <c r="BM253" s="239" t="s">
        <v>445</v>
      </c>
    </row>
    <row r="254" s="13" customFormat="1">
      <c r="A254" s="13"/>
      <c r="B254" s="245"/>
      <c r="C254" s="246"/>
      <c r="D254" s="241" t="s">
        <v>173</v>
      </c>
      <c r="E254" s="247" t="s">
        <v>19</v>
      </c>
      <c r="F254" s="248" t="s">
        <v>446</v>
      </c>
      <c r="G254" s="246"/>
      <c r="H254" s="249">
        <v>0.191</v>
      </c>
      <c r="I254" s="250"/>
      <c r="J254" s="246"/>
      <c r="K254" s="246"/>
      <c r="L254" s="251"/>
      <c r="M254" s="252"/>
      <c r="N254" s="253"/>
      <c r="O254" s="253"/>
      <c r="P254" s="253"/>
      <c r="Q254" s="253"/>
      <c r="R254" s="253"/>
      <c r="S254" s="253"/>
      <c r="T254" s="254"/>
      <c r="U254" s="13"/>
      <c r="V254" s="13"/>
      <c r="W254" s="13"/>
      <c r="X254" s="13"/>
      <c r="Y254" s="13"/>
      <c r="Z254" s="13"/>
      <c r="AA254" s="13"/>
      <c r="AB254" s="13"/>
      <c r="AC254" s="13"/>
      <c r="AD254" s="13"/>
      <c r="AE254" s="13"/>
      <c r="AT254" s="255" t="s">
        <v>173</v>
      </c>
      <c r="AU254" s="255" t="s">
        <v>86</v>
      </c>
      <c r="AV254" s="13" t="s">
        <v>86</v>
      </c>
      <c r="AW254" s="13" t="s">
        <v>37</v>
      </c>
      <c r="AX254" s="13" t="s">
        <v>84</v>
      </c>
      <c r="AY254" s="255" t="s">
        <v>162</v>
      </c>
    </row>
    <row r="255" s="12" customFormat="1" ht="22.8" customHeight="1">
      <c r="A255" s="12"/>
      <c r="B255" s="212"/>
      <c r="C255" s="213"/>
      <c r="D255" s="214" t="s">
        <v>75</v>
      </c>
      <c r="E255" s="226" t="s">
        <v>211</v>
      </c>
      <c r="F255" s="226" t="s">
        <v>447</v>
      </c>
      <c r="G255" s="213"/>
      <c r="H255" s="213"/>
      <c r="I255" s="216"/>
      <c r="J255" s="227">
        <f>BK255</f>
        <v>0</v>
      </c>
      <c r="K255" s="213"/>
      <c r="L255" s="218"/>
      <c r="M255" s="219"/>
      <c r="N255" s="220"/>
      <c r="O255" s="220"/>
      <c r="P255" s="221">
        <f>SUM(P256:P329)</f>
        <v>0</v>
      </c>
      <c r="Q255" s="220"/>
      <c r="R255" s="221">
        <f>SUM(R256:R329)</f>
        <v>7.4606366600000005</v>
      </c>
      <c r="S255" s="220"/>
      <c r="T255" s="222">
        <f>SUM(T256:T329)</f>
        <v>0</v>
      </c>
      <c r="U255" s="12"/>
      <c r="V255" s="12"/>
      <c r="W255" s="12"/>
      <c r="X255" s="12"/>
      <c r="Y255" s="12"/>
      <c r="Z255" s="12"/>
      <c r="AA255" s="12"/>
      <c r="AB255" s="12"/>
      <c r="AC255" s="12"/>
      <c r="AD255" s="12"/>
      <c r="AE255" s="12"/>
      <c r="AR255" s="223" t="s">
        <v>84</v>
      </c>
      <c r="AT255" s="224" t="s">
        <v>75</v>
      </c>
      <c r="AU255" s="224" t="s">
        <v>84</v>
      </c>
      <c r="AY255" s="223" t="s">
        <v>162</v>
      </c>
      <c r="BK255" s="225">
        <f>SUM(BK256:BK329)</f>
        <v>0</v>
      </c>
    </row>
    <row r="256" s="2" customFormat="1" ht="21.75" customHeight="1">
      <c r="A256" s="40"/>
      <c r="B256" s="41"/>
      <c r="C256" s="228" t="s">
        <v>448</v>
      </c>
      <c r="D256" s="228" t="s">
        <v>164</v>
      </c>
      <c r="E256" s="229" t="s">
        <v>449</v>
      </c>
      <c r="F256" s="230" t="s">
        <v>450</v>
      </c>
      <c r="G256" s="231" t="s">
        <v>390</v>
      </c>
      <c r="H256" s="232">
        <v>7</v>
      </c>
      <c r="I256" s="233"/>
      <c r="J256" s="234">
        <f>ROUND(I256*H256,2)</f>
        <v>0</v>
      </c>
      <c r="K256" s="230" t="s">
        <v>168</v>
      </c>
      <c r="L256" s="46"/>
      <c r="M256" s="235" t="s">
        <v>19</v>
      </c>
      <c r="N256" s="236" t="s">
        <v>47</v>
      </c>
      <c r="O256" s="86"/>
      <c r="P256" s="237">
        <f>O256*H256</f>
        <v>0</v>
      </c>
      <c r="Q256" s="237">
        <v>0.00167</v>
      </c>
      <c r="R256" s="237">
        <f>Q256*H256</f>
        <v>0.011690000000000001</v>
      </c>
      <c r="S256" s="237">
        <v>0</v>
      </c>
      <c r="T256" s="238">
        <f>S256*H256</f>
        <v>0</v>
      </c>
      <c r="U256" s="40"/>
      <c r="V256" s="40"/>
      <c r="W256" s="40"/>
      <c r="X256" s="40"/>
      <c r="Y256" s="40"/>
      <c r="Z256" s="40"/>
      <c r="AA256" s="40"/>
      <c r="AB256" s="40"/>
      <c r="AC256" s="40"/>
      <c r="AD256" s="40"/>
      <c r="AE256" s="40"/>
      <c r="AR256" s="239" t="s">
        <v>169</v>
      </c>
      <c r="AT256" s="239" t="s">
        <v>164</v>
      </c>
      <c r="AU256" s="239" t="s">
        <v>86</v>
      </c>
      <c r="AY256" s="19" t="s">
        <v>162</v>
      </c>
      <c r="BE256" s="240">
        <f>IF(N256="základní",J256,0)</f>
        <v>0</v>
      </c>
      <c r="BF256" s="240">
        <f>IF(N256="snížená",J256,0)</f>
        <v>0</v>
      </c>
      <c r="BG256" s="240">
        <f>IF(N256="zákl. přenesená",J256,0)</f>
        <v>0</v>
      </c>
      <c r="BH256" s="240">
        <f>IF(N256="sníž. přenesená",J256,0)</f>
        <v>0</v>
      </c>
      <c r="BI256" s="240">
        <f>IF(N256="nulová",J256,0)</f>
        <v>0</v>
      </c>
      <c r="BJ256" s="19" t="s">
        <v>84</v>
      </c>
      <c r="BK256" s="240">
        <f>ROUND(I256*H256,2)</f>
        <v>0</v>
      </c>
      <c r="BL256" s="19" t="s">
        <v>169</v>
      </c>
      <c r="BM256" s="239" t="s">
        <v>451</v>
      </c>
    </row>
    <row r="257" s="2" customFormat="1">
      <c r="A257" s="40"/>
      <c r="B257" s="41"/>
      <c r="C257" s="42"/>
      <c r="D257" s="241" t="s">
        <v>171</v>
      </c>
      <c r="E257" s="42"/>
      <c r="F257" s="242" t="s">
        <v>452</v>
      </c>
      <c r="G257" s="42"/>
      <c r="H257" s="42"/>
      <c r="I257" s="148"/>
      <c r="J257" s="42"/>
      <c r="K257" s="42"/>
      <c r="L257" s="46"/>
      <c r="M257" s="243"/>
      <c r="N257" s="244"/>
      <c r="O257" s="86"/>
      <c r="P257" s="86"/>
      <c r="Q257" s="86"/>
      <c r="R257" s="86"/>
      <c r="S257" s="86"/>
      <c r="T257" s="87"/>
      <c r="U257" s="40"/>
      <c r="V257" s="40"/>
      <c r="W257" s="40"/>
      <c r="X257" s="40"/>
      <c r="Y257" s="40"/>
      <c r="Z257" s="40"/>
      <c r="AA257" s="40"/>
      <c r="AB257" s="40"/>
      <c r="AC257" s="40"/>
      <c r="AD257" s="40"/>
      <c r="AE257" s="40"/>
      <c r="AT257" s="19" t="s">
        <v>171</v>
      </c>
      <c r="AU257" s="19" t="s">
        <v>86</v>
      </c>
    </row>
    <row r="258" s="2" customFormat="1" ht="21.75" customHeight="1">
      <c r="A258" s="40"/>
      <c r="B258" s="41"/>
      <c r="C258" s="288" t="s">
        <v>453</v>
      </c>
      <c r="D258" s="288" t="s">
        <v>346</v>
      </c>
      <c r="E258" s="289" t="s">
        <v>454</v>
      </c>
      <c r="F258" s="290" t="s">
        <v>455</v>
      </c>
      <c r="G258" s="291" t="s">
        <v>390</v>
      </c>
      <c r="H258" s="292">
        <v>1</v>
      </c>
      <c r="I258" s="293"/>
      <c r="J258" s="294">
        <f>ROUND(I258*H258,2)</f>
        <v>0</v>
      </c>
      <c r="K258" s="290" t="s">
        <v>19</v>
      </c>
      <c r="L258" s="295"/>
      <c r="M258" s="296" t="s">
        <v>19</v>
      </c>
      <c r="N258" s="297" t="s">
        <v>47</v>
      </c>
      <c r="O258" s="86"/>
      <c r="P258" s="237">
        <f>O258*H258</f>
        <v>0</v>
      </c>
      <c r="Q258" s="237">
        <v>0.0035000000000000001</v>
      </c>
      <c r="R258" s="237">
        <f>Q258*H258</f>
        <v>0.0035000000000000001</v>
      </c>
      <c r="S258" s="237">
        <v>0</v>
      </c>
      <c r="T258" s="238">
        <f>S258*H258</f>
        <v>0</v>
      </c>
      <c r="U258" s="40"/>
      <c r="V258" s="40"/>
      <c r="W258" s="40"/>
      <c r="X258" s="40"/>
      <c r="Y258" s="40"/>
      <c r="Z258" s="40"/>
      <c r="AA258" s="40"/>
      <c r="AB258" s="40"/>
      <c r="AC258" s="40"/>
      <c r="AD258" s="40"/>
      <c r="AE258" s="40"/>
      <c r="AR258" s="239" t="s">
        <v>211</v>
      </c>
      <c r="AT258" s="239" t="s">
        <v>346</v>
      </c>
      <c r="AU258" s="239" t="s">
        <v>86</v>
      </c>
      <c r="AY258" s="19" t="s">
        <v>162</v>
      </c>
      <c r="BE258" s="240">
        <f>IF(N258="základní",J258,0)</f>
        <v>0</v>
      </c>
      <c r="BF258" s="240">
        <f>IF(N258="snížená",J258,0)</f>
        <v>0</v>
      </c>
      <c r="BG258" s="240">
        <f>IF(N258="zákl. přenesená",J258,0)</f>
        <v>0</v>
      </c>
      <c r="BH258" s="240">
        <f>IF(N258="sníž. přenesená",J258,0)</f>
        <v>0</v>
      </c>
      <c r="BI258" s="240">
        <f>IF(N258="nulová",J258,0)</f>
        <v>0</v>
      </c>
      <c r="BJ258" s="19" t="s">
        <v>84</v>
      </c>
      <c r="BK258" s="240">
        <f>ROUND(I258*H258,2)</f>
        <v>0</v>
      </c>
      <c r="BL258" s="19" t="s">
        <v>169</v>
      </c>
      <c r="BM258" s="239" t="s">
        <v>456</v>
      </c>
    </row>
    <row r="259" s="2" customFormat="1" ht="16.5" customHeight="1">
      <c r="A259" s="40"/>
      <c r="B259" s="41"/>
      <c r="C259" s="288" t="s">
        <v>457</v>
      </c>
      <c r="D259" s="288" t="s">
        <v>346</v>
      </c>
      <c r="E259" s="289" t="s">
        <v>458</v>
      </c>
      <c r="F259" s="290" t="s">
        <v>459</v>
      </c>
      <c r="G259" s="291" t="s">
        <v>390</v>
      </c>
      <c r="H259" s="292">
        <v>6</v>
      </c>
      <c r="I259" s="293"/>
      <c r="J259" s="294">
        <f>ROUND(I259*H259,2)</f>
        <v>0</v>
      </c>
      <c r="K259" s="290" t="s">
        <v>19</v>
      </c>
      <c r="L259" s="295"/>
      <c r="M259" s="296" t="s">
        <v>19</v>
      </c>
      <c r="N259" s="297" t="s">
        <v>47</v>
      </c>
      <c r="O259" s="86"/>
      <c r="P259" s="237">
        <f>O259*H259</f>
        <v>0</v>
      </c>
      <c r="Q259" s="237">
        <v>0.0099000000000000008</v>
      </c>
      <c r="R259" s="237">
        <f>Q259*H259</f>
        <v>0.059400000000000008</v>
      </c>
      <c r="S259" s="237">
        <v>0</v>
      </c>
      <c r="T259" s="238">
        <f>S259*H259</f>
        <v>0</v>
      </c>
      <c r="U259" s="40"/>
      <c r="V259" s="40"/>
      <c r="W259" s="40"/>
      <c r="X259" s="40"/>
      <c r="Y259" s="40"/>
      <c r="Z259" s="40"/>
      <c r="AA259" s="40"/>
      <c r="AB259" s="40"/>
      <c r="AC259" s="40"/>
      <c r="AD259" s="40"/>
      <c r="AE259" s="40"/>
      <c r="AR259" s="239" t="s">
        <v>211</v>
      </c>
      <c r="AT259" s="239" t="s">
        <v>346</v>
      </c>
      <c r="AU259" s="239" t="s">
        <v>86</v>
      </c>
      <c r="AY259" s="19" t="s">
        <v>162</v>
      </c>
      <c r="BE259" s="240">
        <f>IF(N259="základní",J259,0)</f>
        <v>0</v>
      </c>
      <c r="BF259" s="240">
        <f>IF(N259="snížená",J259,0)</f>
        <v>0</v>
      </c>
      <c r="BG259" s="240">
        <f>IF(N259="zákl. přenesená",J259,0)</f>
        <v>0</v>
      </c>
      <c r="BH259" s="240">
        <f>IF(N259="sníž. přenesená",J259,0)</f>
        <v>0</v>
      </c>
      <c r="BI259" s="240">
        <f>IF(N259="nulová",J259,0)</f>
        <v>0</v>
      </c>
      <c r="BJ259" s="19" t="s">
        <v>84</v>
      </c>
      <c r="BK259" s="240">
        <f>ROUND(I259*H259,2)</f>
        <v>0</v>
      </c>
      <c r="BL259" s="19" t="s">
        <v>169</v>
      </c>
      <c r="BM259" s="239" t="s">
        <v>460</v>
      </c>
    </row>
    <row r="260" s="2" customFormat="1" ht="21.75" customHeight="1">
      <c r="A260" s="40"/>
      <c r="B260" s="41"/>
      <c r="C260" s="228" t="s">
        <v>461</v>
      </c>
      <c r="D260" s="228" t="s">
        <v>164</v>
      </c>
      <c r="E260" s="229" t="s">
        <v>462</v>
      </c>
      <c r="F260" s="230" t="s">
        <v>463</v>
      </c>
      <c r="G260" s="231" t="s">
        <v>390</v>
      </c>
      <c r="H260" s="232">
        <v>7</v>
      </c>
      <c r="I260" s="233"/>
      <c r="J260" s="234">
        <f>ROUND(I260*H260,2)</f>
        <v>0</v>
      </c>
      <c r="K260" s="230" t="s">
        <v>168</v>
      </c>
      <c r="L260" s="46"/>
      <c r="M260" s="235" t="s">
        <v>19</v>
      </c>
      <c r="N260" s="236" t="s">
        <v>47</v>
      </c>
      <c r="O260" s="86"/>
      <c r="P260" s="237">
        <f>O260*H260</f>
        <v>0</v>
      </c>
      <c r="Q260" s="237">
        <v>0.0017099999999999999</v>
      </c>
      <c r="R260" s="237">
        <f>Q260*H260</f>
        <v>0.01197</v>
      </c>
      <c r="S260" s="237">
        <v>0</v>
      </c>
      <c r="T260" s="238">
        <f>S260*H260</f>
        <v>0</v>
      </c>
      <c r="U260" s="40"/>
      <c r="V260" s="40"/>
      <c r="W260" s="40"/>
      <c r="X260" s="40"/>
      <c r="Y260" s="40"/>
      <c r="Z260" s="40"/>
      <c r="AA260" s="40"/>
      <c r="AB260" s="40"/>
      <c r="AC260" s="40"/>
      <c r="AD260" s="40"/>
      <c r="AE260" s="40"/>
      <c r="AR260" s="239" t="s">
        <v>169</v>
      </c>
      <c r="AT260" s="239" t="s">
        <v>164</v>
      </c>
      <c r="AU260" s="239" t="s">
        <v>86</v>
      </c>
      <c r="AY260" s="19" t="s">
        <v>162</v>
      </c>
      <c r="BE260" s="240">
        <f>IF(N260="základní",J260,0)</f>
        <v>0</v>
      </c>
      <c r="BF260" s="240">
        <f>IF(N260="snížená",J260,0)</f>
        <v>0</v>
      </c>
      <c r="BG260" s="240">
        <f>IF(N260="zákl. přenesená",J260,0)</f>
        <v>0</v>
      </c>
      <c r="BH260" s="240">
        <f>IF(N260="sníž. přenesená",J260,0)</f>
        <v>0</v>
      </c>
      <c r="BI260" s="240">
        <f>IF(N260="nulová",J260,0)</f>
        <v>0</v>
      </c>
      <c r="BJ260" s="19" t="s">
        <v>84</v>
      </c>
      <c r="BK260" s="240">
        <f>ROUND(I260*H260,2)</f>
        <v>0</v>
      </c>
      <c r="BL260" s="19" t="s">
        <v>169</v>
      </c>
      <c r="BM260" s="239" t="s">
        <v>464</v>
      </c>
    </row>
    <row r="261" s="2" customFormat="1">
      <c r="A261" s="40"/>
      <c r="B261" s="41"/>
      <c r="C261" s="42"/>
      <c r="D261" s="241" t="s">
        <v>171</v>
      </c>
      <c r="E261" s="42"/>
      <c r="F261" s="242" t="s">
        <v>452</v>
      </c>
      <c r="G261" s="42"/>
      <c r="H261" s="42"/>
      <c r="I261" s="148"/>
      <c r="J261" s="42"/>
      <c r="K261" s="42"/>
      <c r="L261" s="46"/>
      <c r="M261" s="243"/>
      <c r="N261" s="244"/>
      <c r="O261" s="86"/>
      <c r="P261" s="86"/>
      <c r="Q261" s="86"/>
      <c r="R261" s="86"/>
      <c r="S261" s="86"/>
      <c r="T261" s="87"/>
      <c r="U261" s="40"/>
      <c r="V261" s="40"/>
      <c r="W261" s="40"/>
      <c r="X261" s="40"/>
      <c r="Y261" s="40"/>
      <c r="Z261" s="40"/>
      <c r="AA261" s="40"/>
      <c r="AB261" s="40"/>
      <c r="AC261" s="40"/>
      <c r="AD261" s="40"/>
      <c r="AE261" s="40"/>
      <c r="AT261" s="19" t="s">
        <v>171</v>
      </c>
      <c r="AU261" s="19" t="s">
        <v>86</v>
      </c>
    </row>
    <row r="262" s="2" customFormat="1" ht="16.5" customHeight="1">
      <c r="A262" s="40"/>
      <c r="B262" s="41"/>
      <c r="C262" s="288" t="s">
        <v>465</v>
      </c>
      <c r="D262" s="288" t="s">
        <v>346</v>
      </c>
      <c r="E262" s="289" t="s">
        <v>466</v>
      </c>
      <c r="F262" s="290" t="s">
        <v>467</v>
      </c>
      <c r="G262" s="291" t="s">
        <v>390</v>
      </c>
      <c r="H262" s="292">
        <v>6</v>
      </c>
      <c r="I262" s="293"/>
      <c r="J262" s="294">
        <f>ROUND(I262*H262,2)</f>
        <v>0</v>
      </c>
      <c r="K262" s="290" t="s">
        <v>168</v>
      </c>
      <c r="L262" s="295"/>
      <c r="M262" s="296" t="s">
        <v>19</v>
      </c>
      <c r="N262" s="297" t="s">
        <v>47</v>
      </c>
      <c r="O262" s="86"/>
      <c r="P262" s="237">
        <f>O262*H262</f>
        <v>0</v>
      </c>
      <c r="Q262" s="237">
        <v>0.0149</v>
      </c>
      <c r="R262" s="237">
        <f>Q262*H262</f>
        <v>0.089400000000000007</v>
      </c>
      <c r="S262" s="237">
        <v>0</v>
      </c>
      <c r="T262" s="238">
        <f>S262*H262</f>
        <v>0</v>
      </c>
      <c r="U262" s="40"/>
      <c r="V262" s="40"/>
      <c r="W262" s="40"/>
      <c r="X262" s="40"/>
      <c r="Y262" s="40"/>
      <c r="Z262" s="40"/>
      <c r="AA262" s="40"/>
      <c r="AB262" s="40"/>
      <c r="AC262" s="40"/>
      <c r="AD262" s="40"/>
      <c r="AE262" s="40"/>
      <c r="AR262" s="239" t="s">
        <v>211</v>
      </c>
      <c r="AT262" s="239" t="s">
        <v>346</v>
      </c>
      <c r="AU262" s="239" t="s">
        <v>86</v>
      </c>
      <c r="AY262" s="19" t="s">
        <v>162</v>
      </c>
      <c r="BE262" s="240">
        <f>IF(N262="základní",J262,0)</f>
        <v>0</v>
      </c>
      <c r="BF262" s="240">
        <f>IF(N262="snížená",J262,0)</f>
        <v>0</v>
      </c>
      <c r="BG262" s="240">
        <f>IF(N262="zákl. přenesená",J262,0)</f>
        <v>0</v>
      </c>
      <c r="BH262" s="240">
        <f>IF(N262="sníž. přenesená",J262,0)</f>
        <v>0</v>
      </c>
      <c r="BI262" s="240">
        <f>IF(N262="nulová",J262,0)</f>
        <v>0</v>
      </c>
      <c r="BJ262" s="19" t="s">
        <v>84</v>
      </c>
      <c r="BK262" s="240">
        <f>ROUND(I262*H262,2)</f>
        <v>0</v>
      </c>
      <c r="BL262" s="19" t="s">
        <v>169</v>
      </c>
      <c r="BM262" s="239" t="s">
        <v>468</v>
      </c>
    </row>
    <row r="263" s="2" customFormat="1" ht="16.5" customHeight="1">
      <c r="A263" s="40"/>
      <c r="B263" s="41"/>
      <c r="C263" s="288" t="s">
        <v>469</v>
      </c>
      <c r="D263" s="288" t="s">
        <v>346</v>
      </c>
      <c r="E263" s="289" t="s">
        <v>470</v>
      </c>
      <c r="F263" s="290" t="s">
        <v>471</v>
      </c>
      <c r="G263" s="291" t="s">
        <v>390</v>
      </c>
      <c r="H263" s="292">
        <v>1</v>
      </c>
      <c r="I263" s="293"/>
      <c r="J263" s="294">
        <f>ROUND(I263*H263,2)</f>
        <v>0</v>
      </c>
      <c r="K263" s="290" t="s">
        <v>19</v>
      </c>
      <c r="L263" s="295"/>
      <c r="M263" s="296" t="s">
        <v>19</v>
      </c>
      <c r="N263" s="297" t="s">
        <v>47</v>
      </c>
      <c r="O263" s="86"/>
      <c r="P263" s="237">
        <f>O263*H263</f>
        <v>0</v>
      </c>
      <c r="Q263" s="237">
        <v>0.0149</v>
      </c>
      <c r="R263" s="237">
        <f>Q263*H263</f>
        <v>0.0149</v>
      </c>
      <c r="S263" s="237">
        <v>0</v>
      </c>
      <c r="T263" s="238">
        <f>S263*H263</f>
        <v>0</v>
      </c>
      <c r="U263" s="40"/>
      <c r="V263" s="40"/>
      <c r="W263" s="40"/>
      <c r="X263" s="40"/>
      <c r="Y263" s="40"/>
      <c r="Z263" s="40"/>
      <c r="AA263" s="40"/>
      <c r="AB263" s="40"/>
      <c r="AC263" s="40"/>
      <c r="AD263" s="40"/>
      <c r="AE263" s="40"/>
      <c r="AR263" s="239" t="s">
        <v>211</v>
      </c>
      <c r="AT263" s="239" t="s">
        <v>346</v>
      </c>
      <c r="AU263" s="239" t="s">
        <v>86</v>
      </c>
      <c r="AY263" s="19" t="s">
        <v>162</v>
      </c>
      <c r="BE263" s="240">
        <f>IF(N263="základní",J263,0)</f>
        <v>0</v>
      </c>
      <c r="BF263" s="240">
        <f>IF(N263="snížená",J263,0)</f>
        <v>0</v>
      </c>
      <c r="BG263" s="240">
        <f>IF(N263="zákl. přenesená",J263,0)</f>
        <v>0</v>
      </c>
      <c r="BH263" s="240">
        <f>IF(N263="sníž. přenesená",J263,0)</f>
        <v>0</v>
      </c>
      <c r="BI263" s="240">
        <f>IF(N263="nulová",J263,0)</f>
        <v>0</v>
      </c>
      <c r="BJ263" s="19" t="s">
        <v>84</v>
      </c>
      <c r="BK263" s="240">
        <f>ROUND(I263*H263,2)</f>
        <v>0</v>
      </c>
      <c r="BL263" s="19" t="s">
        <v>169</v>
      </c>
      <c r="BM263" s="239" t="s">
        <v>472</v>
      </c>
    </row>
    <row r="264" s="2" customFormat="1" ht="21.75" customHeight="1">
      <c r="A264" s="40"/>
      <c r="B264" s="41"/>
      <c r="C264" s="228" t="s">
        <v>473</v>
      </c>
      <c r="D264" s="228" t="s">
        <v>164</v>
      </c>
      <c r="E264" s="229" t="s">
        <v>474</v>
      </c>
      <c r="F264" s="230" t="s">
        <v>475</v>
      </c>
      <c r="G264" s="231" t="s">
        <v>202</v>
      </c>
      <c r="H264" s="232">
        <v>1929</v>
      </c>
      <c r="I264" s="233"/>
      <c r="J264" s="234">
        <f>ROUND(I264*H264,2)</f>
        <v>0</v>
      </c>
      <c r="K264" s="230" t="s">
        <v>168</v>
      </c>
      <c r="L264" s="46"/>
      <c r="M264" s="235" t="s">
        <v>19</v>
      </c>
      <c r="N264" s="236" t="s">
        <v>47</v>
      </c>
      <c r="O264" s="86"/>
      <c r="P264" s="237">
        <f>O264*H264</f>
        <v>0</v>
      </c>
      <c r="Q264" s="237">
        <v>0</v>
      </c>
      <c r="R264" s="237">
        <f>Q264*H264</f>
        <v>0</v>
      </c>
      <c r="S264" s="237">
        <v>0</v>
      </c>
      <c r="T264" s="238">
        <f>S264*H264</f>
        <v>0</v>
      </c>
      <c r="U264" s="40"/>
      <c r="V264" s="40"/>
      <c r="W264" s="40"/>
      <c r="X264" s="40"/>
      <c r="Y264" s="40"/>
      <c r="Z264" s="40"/>
      <c r="AA264" s="40"/>
      <c r="AB264" s="40"/>
      <c r="AC264" s="40"/>
      <c r="AD264" s="40"/>
      <c r="AE264" s="40"/>
      <c r="AR264" s="239" t="s">
        <v>169</v>
      </c>
      <c r="AT264" s="239" t="s">
        <v>164</v>
      </c>
      <c r="AU264" s="239" t="s">
        <v>86</v>
      </c>
      <c r="AY264" s="19" t="s">
        <v>162</v>
      </c>
      <c r="BE264" s="240">
        <f>IF(N264="základní",J264,0)</f>
        <v>0</v>
      </c>
      <c r="BF264" s="240">
        <f>IF(N264="snížená",J264,0)</f>
        <v>0</v>
      </c>
      <c r="BG264" s="240">
        <f>IF(N264="zákl. přenesená",J264,0)</f>
        <v>0</v>
      </c>
      <c r="BH264" s="240">
        <f>IF(N264="sníž. přenesená",J264,0)</f>
        <v>0</v>
      </c>
      <c r="BI264" s="240">
        <f>IF(N264="nulová",J264,0)</f>
        <v>0</v>
      </c>
      <c r="BJ264" s="19" t="s">
        <v>84</v>
      </c>
      <c r="BK264" s="240">
        <f>ROUND(I264*H264,2)</f>
        <v>0</v>
      </c>
      <c r="BL264" s="19" t="s">
        <v>169</v>
      </c>
      <c r="BM264" s="239" t="s">
        <v>476</v>
      </c>
    </row>
    <row r="265" s="2" customFormat="1">
      <c r="A265" s="40"/>
      <c r="B265" s="41"/>
      <c r="C265" s="42"/>
      <c r="D265" s="241" t="s">
        <v>171</v>
      </c>
      <c r="E265" s="42"/>
      <c r="F265" s="242" t="s">
        <v>477</v>
      </c>
      <c r="G265" s="42"/>
      <c r="H265" s="42"/>
      <c r="I265" s="148"/>
      <c r="J265" s="42"/>
      <c r="K265" s="42"/>
      <c r="L265" s="46"/>
      <c r="M265" s="243"/>
      <c r="N265" s="244"/>
      <c r="O265" s="86"/>
      <c r="P265" s="86"/>
      <c r="Q265" s="86"/>
      <c r="R265" s="86"/>
      <c r="S265" s="86"/>
      <c r="T265" s="87"/>
      <c r="U265" s="40"/>
      <c r="V265" s="40"/>
      <c r="W265" s="40"/>
      <c r="X265" s="40"/>
      <c r="Y265" s="40"/>
      <c r="Z265" s="40"/>
      <c r="AA265" s="40"/>
      <c r="AB265" s="40"/>
      <c r="AC265" s="40"/>
      <c r="AD265" s="40"/>
      <c r="AE265" s="40"/>
      <c r="AT265" s="19" t="s">
        <v>171</v>
      </c>
      <c r="AU265" s="19" t="s">
        <v>86</v>
      </c>
    </row>
    <row r="266" s="2" customFormat="1" ht="16.5" customHeight="1">
      <c r="A266" s="40"/>
      <c r="B266" s="41"/>
      <c r="C266" s="288" t="s">
        <v>478</v>
      </c>
      <c r="D266" s="288" t="s">
        <v>346</v>
      </c>
      <c r="E266" s="289" t="s">
        <v>479</v>
      </c>
      <c r="F266" s="290" t="s">
        <v>480</v>
      </c>
      <c r="G266" s="291" t="s">
        <v>202</v>
      </c>
      <c r="H266" s="292">
        <v>1957.935</v>
      </c>
      <c r="I266" s="293"/>
      <c r="J266" s="294">
        <f>ROUND(I266*H266,2)</f>
        <v>0</v>
      </c>
      <c r="K266" s="290" t="s">
        <v>19</v>
      </c>
      <c r="L266" s="295"/>
      <c r="M266" s="296" t="s">
        <v>19</v>
      </c>
      <c r="N266" s="297" t="s">
        <v>47</v>
      </c>
      <c r="O266" s="86"/>
      <c r="P266" s="237">
        <f>O266*H266</f>
        <v>0</v>
      </c>
      <c r="Q266" s="237">
        <v>0.0020999999999999999</v>
      </c>
      <c r="R266" s="237">
        <f>Q266*H266</f>
        <v>4.1116634999999997</v>
      </c>
      <c r="S266" s="237">
        <v>0</v>
      </c>
      <c r="T266" s="238">
        <f>S266*H266</f>
        <v>0</v>
      </c>
      <c r="U266" s="40"/>
      <c r="V266" s="40"/>
      <c r="W266" s="40"/>
      <c r="X266" s="40"/>
      <c r="Y266" s="40"/>
      <c r="Z266" s="40"/>
      <c r="AA266" s="40"/>
      <c r="AB266" s="40"/>
      <c r="AC266" s="40"/>
      <c r="AD266" s="40"/>
      <c r="AE266" s="40"/>
      <c r="AR266" s="239" t="s">
        <v>211</v>
      </c>
      <c r="AT266" s="239" t="s">
        <v>346</v>
      </c>
      <c r="AU266" s="239" t="s">
        <v>86</v>
      </c>
      <c r="AY266" s="19" t="s">
        <v>162</v>
      </c>
      <c r="BE266" s="240">
        <f>IF(N266="základní",J266,0)</f>
        <v>0</v>
      </c>
      <c r="BF266" s="240">
        <f>IF(N266="snížená",J266,0)</f>
        <v>0</v>
      </c>
      <c r="BG266" s="240">
        <f>IF(N266="zákl. přenesená",J266,0)</f>
        <v>0</v>
      </c>
      <c r="BH266" s="240">
        <f>IF(N266="sníž. přenesená",J266,0)</f>
        <v>0</v>
      </c>
      <c r="BI266" s="240">
        <f>IF(N266="nulová",J266,0)</f>
        <v>0</v>
      </c>
      <c r="BJ266" s="19" t="s">
        <v>84</v>
      </c>
      <c r="BK266" s="240">
        <f>ROUND(I266*H266,2)</f>
        <v>0</v>
      </c>
      <c r="BL266" s="19" t="s">
        <v>169</v>
      </c>
      <c r="BM266" s="239" t="s">
        <v>481</v>
      </c>
    </row>
    <row r="267" s="13" customFormat="1">
      <c r="A267" s="13"/>
      <c r="B267" s="245"/>
      <c r="C267" s="246"/>
      <c r="D267" s="241" t="s">
        <v>173</v>
      </c>
      <c r="E267" s="246"/>
      <c r="F267" s="248" t="s">
        <v>482</v>
      </c>
      <c r="G267" s="246"/>
      <c r="H267" s="249">
        <v>1957.935</v>
      </c>
      <c r="I267" s="250"/>
      <c r="J267" s="246"/>
      <c r="K267" s="246"/>
      <c r="L267" s="251"/>
      <c r="M267" s="252"/>
      <c r="N267" s="253"/>
      <c r="O267" s="253"/>
      <c r="P267" s="253"/>
      <c r="Q267" s="253"/>
      <c r="R267" s="253"/>
      <c r="S267" s="253"/>
      <c r="T267" s="254"/>
      <c r="U267" s="13"/>
      <c r="V267" s="13"/>
      <c r="W267" s="13"/>
      <c r="X267" s="13"/>
      <c r="Y267" s="13"/>
      <c r="Z267" s="13"/>
      <c r="AA267" s="13"/>
      <c r="AB267" s="13"/>
      <c r="AC267" s="13"/>
      <c r="AD267" s="13"/>
      <c r="AE267" s="13"/>
      <c r="AT267" s="255" t="s">
        <v>173</v>
      </c>
      <c r="AU267" s="255" t="s">
        <v>86</v>
      </c>
      <c r="AV267" s="13" t="s">
        <v>86</v>
      </c>
      <c r="AW267" s="13" t="s">
        <v>4</v>
      </c>
      <c r="AX267" s="13" t="s">
        <v>84</v>
      </c>
      <c r="AY267" s="255" t="s">
        <v>162</v>
      </c>
    </row>
    <row r="268" s="2" customFormat="1" ht="21.75" customHeight="1">
      <c r="A268" s="40"/>
      <c r="B268" s="41"/>
      <c r="C268" s="228" t="s">
        <v>483</v>
      </c>
      <c r="D268" s="228" t="s">
        <v>164</v>
      </c>
      <c r="E268" s="229" t="s">
        <v>484</v>
      </c>
      <c r="F268" s="230" t="s">
        <v>485</v>
      </c>
      <c r="G268" s="231" t="s">
        <v>202</v>
      </c>
      <c r="H268" s="232">
        <v>9.5</v>
      </c>
      <c r="I268" s="233"/>
      <c r="J268" s="234">
        <f>ROUND(I268*H268,2)</f>
        <v>0</v>
      </c>
      <c r="K268" s="230" t="s">
        <v>168</v>
      </c>
      <c r="L268" s="46"/>
      <c r="M268" s="235" t="s">
        <v>19</v>
      </c>
      <c r="N268" s="236" t="s">
        <v>47</v>
      </c>
      <c r="O268" s="86"/>
      <c r="P268" s="237">
        <f>O268*H268</f>
        <v>0</v>
      </c>
      <c r="Q268" s="237">
        <v>0</v>
      </c>
      <c r="R268" s="237">
        <f>Q268*H268</f>
        <v>0</v>
      </c>
      <c r="S268" s="237">
        <v>0</v>
      </c>
      <c r="T268" s="238">
        <f>S268*H268</f>
        <v>0</v>
      </c>
      <c r="U268" s="40"/>
      <c r="V268" s="40"/>
      <c r="W268" s="40"/>
      <c r="X268" s="40"/>
      <c r="Y268" s="40"/>
      <c r="Z268" s="40"/>
      <c r="AA268" s="40"/>
      <c r="AB268" s="40"/>
      <c r="AC268" s="40"/>
      <c r="AD268" s="40"/>
      <c r="AE268" s="40"/>
      <c r="AR268" s="239" t="s">
        <v>169</v>
      </c>
      <c r="AT268" s="239" t="s">
        <v>164</v>
      </c>
      <c r="AU268" s="239" t="s">
        <v>86</v>
      </c>
      <c r="AY268" s="19" t="s">
        <v>162</v>
      </c>
      <c r="BE268" s="240">
        <f>IF(N268="základní",J268,0)</f>
        <v>0</v>
      </c>
      <c r="BF268" s="240">
        <f>IF(N268="snížená",J268,0)</f>
        <v>0</v>
      </c>
      <c r="BG268" s="240">
        <f>IF(N268="zákl. přenesená",J268,0)</f>
        <v>0</v>
      </c>
      <c r="BH268" s="240">
        <f>IF(N268="sníž. přenesená",J268,0)</f>
        <v>0</v>
      </c>
      <c r="BI268" s="240">
        <f>IF(N268="nulová",J268,0)</f>
        <v>0</v>
      </c>
      <c r="BJ268" s="19" t="s">
        <v>84</v>
      </c>
      <c r="BK268" s="240">
        <f>ROUND(I268*H268,2)</f>
        <v>0</v>
      </c>
      <c r="BL268" s="19" t="s">
        <v>169</v>
      </c>
      <c r="BM268" s="239" t="s">
        <v>486</v>
      </c>
    </row>
    <row r="269" s="2" customFormat="1">
      <c r="A269" s="40"/>
      <c r="B269" s="41"/>
      <c r="C269" s="42"/>
      <c r="D269" s="241" t="s">
        <v>171</v>
      </c>
      <c r="E269" s="42"/>
      <c r="F269" s="242" t="s">
        <v>487</v>
      </c>
      <c r="G269" s="42"/>
      <c r="H269" s="42"/>
      <c r="I269" s="148"/>
      <c r="J269" s="42"/>
      <c r="K269" s="42"/>
      <c r="L269" s="46"/>
      <c r="M269" s="243"/>
      <c r="N269" s="244"/>
      <c r="O269" s="86"/>
      <c r="P269" s="86"/>
      <c r="Q269" s="86"/>
      <c r="R269" s="86"/>
      <c r="S269" s="86"/>
      <c r="T269" s="87"/>
      <c r="U269" s="40"/>
      <c r="V269" s="40"/>
      <c r="W269" s="40"/>
      <c r="X269" s="40"/>
      <c r="Y269" s="40"/>
      <c r="Z269" s="40"/>
      <c r="AA269" s="40"/>
      <c r="AB269" s="40"/>
      <c r="AC269" s="40"/>
      <c r="AD269" s="40"/>
      <c r="AE269" s="40"/>
      <c r="AT269" s="19" t="s">
        <v>171</v>
      </c>
      <c r="AU269" s="19" t="s">
        <v>86</v>
      </c>
    </row>
    <row r="270" s="13" customFormat="1">
      <c r="A270" s="13"/>
      <c r="B270" s="245"/>
      <c r="C270" s="246"/>
      <c r="D270" s="241" t="s">
        <v>173</v>
      </c>
      <c r="E270" s="247" t="s">
        <v>19</v>
      </c>
      <c r="F270" s="248" t="s">
        <v>488</v>
      </c>
      <c r="G270" s="246"/>
      <c r="H270" s="249">
        <v>9.5</v>
      </c>
      <c r="I270" s="250"/>
      <c r="J270" s="246"/>
      <c r="K270" s="246"/>
      <c r="L270" s="251"/>
      <c r="M270" s="252"/>
      <c r="N270" s="253"/>
      <c r="O270" s="253"/>
      <c r="P270" s="253"/>
      <c r="Q270" s="253"/>
      <c r="R270" s="253"/>
      <c r="S270" s="253"/>
      <c r="T270" s="254"/>
      <c r="U270" s="13"/>
      <c r="V270" s="13"/>
      <c r="W270" s="13"/>
      <c r="X270" s="13"/>
      <c r="Y270" s="13"/>
      <c r="Z270" s="13"/>
      <c r="AA270" s="13"/>
      <c r="AB270" s="13"/>
      <c r="AC270" s="13"/>
      <c r="AD270" s="13"/>
      <c r="AE270" s="13"/>
      <c r="AT270" s="255" t="s">
        <v>173</v>
      </c>
      <c r="AU270" s="255" t="s">
        <v>86</v>
      </c>
      <c r="AV270" s="13" t="s">
        <v>86</v>
      </c>
      <c r="AW270" s="13" t="s">
        <v>37</v>
      </c>
      <c r="AX270" s="13" t="s">
        <v>84</v>
      </c>
      <c r="AY270" s="255" t="s">
        <v>162</v>
      </c>
    </row>
    <row r="271" s="2" customFormat="1" ht="16.5" customHeight="1">
      <c r="A271" s="40"/>
      <c r="B271" s="41"/>
      <c r="C271" s="288" t="s">
        <v>489</v>
      </c>
      <c r="D271" s="288" t="s">
        <v>346</v>
      </c>
      <c r="E271" s="289" t="s">
        <v>490</v>
      </c>
      <c r="F271" s="290" t="s">
        <v>491</v>
      </c>
      <c r="G271" s="291" t="s">
        <v>202</v>
      </c>
      <c r="H271" s="292">
        <v>9.6430000000000007</v>
      </c>
      <c r="I271" s="293"/>
      <c r="J271" s="294">
        <f>ROUND(I271*H271,2)</f>
        <v>0</v>
      </c>
      <c r="K271" s="290" t="s">
        <v>168</v>
      </c>
      <c r="L271" s="295"/>
      <c r="M271" s="296" t="s">
        <v>19</v>
      </c>
      <c r="N271" s="297" t="s">
        <v>47</v>
      </c>
      <c r="O271" s="86"/>
      <c r="P271" s="237">
        <f>O271*H271</f>
        <v>0</v>
      </c>
      <c r="Q271" s="237">
        <v>0.0071199999999999996</v>
      </c>
      <c r="R271" s="237">
        <f>Q271*H271</f>
        <v>0.068658159999999996</v>
      </c>
      <c r="S271" s="237">
        <v>0</v>
      </c>
      <c r="T271" s="238">
        <f>S271*H271</f>
        <v>0</v>
      </c>
      <c r="U271" s="40"/>
      <c r="V271" s="40"/>
      <c r="W271" s="40"/>
      <c r="X271" s="40"/>
      <c r="Y271" s="40"/>
      <c r="Z271" s="40"/>
      <c r="AA271" s="40"/>
      <c r="AB271" s="40"/>
      <c r="AC271" s="40"/>
      <c r="AD271" s="40"/>
      <c r="AE271" s="40"/>
      <c r="AR271" s="239" t="s">
        <v>211</v>
      </c>
      <c r="AT271" s="239" t="s">
        <v>346</v>
      </c>
      <c r="AU271" s="239" t="s">
        <v>86</v>
      </c>
      <c r="AY271" s="19" t="s">
        <v>162</v>
      </c>
      <c r="BE271" s="240">
        <f>IF(N271="základní",J271,0)</f>
        <v>0</v>
      </c>
      <c r="BF271" s="240">
        <f>IF(N271="snížená",J271,0)</f>
        <v>0</v>
      </c>
      <c r="BG271" s="240">
        <f>IF(N271="zákl. přenesená",J271,0)</f>
        <v>0</v>
      </c>
      <c r="BH271" s="240">
        <f>IF(N271="sníž. přenesená",J271,0)</f>
        <v>0</v>
      </c>
      <c r="BI271" s="240">
        <f>IF(N271="nulová",J271,0)</f>
        <v>0</v>
      </c>
      <c r="BJ271" s="19" t="s">
        <v>84</v>
      </c>
      <c r="BK271" s="240">
        <f>ROUND(I271*H271,2)</f>
        <v>0</v>
      </c>
      <c r="BL271" s="19" t="s">
        <v>169</v>
      </c>
      <c r="BM271" s="239" t="s">
        <v>492</v>
      </c>
    </row>
    <row r="272" s="13" customFormat="1">
      <c r="A272" s="13"/>
      <c r="B272" s="245"/>
      <c r="C272" s="246"/>
      <c r="D272" s="241" t="s">
        <v>173</v>
      </c>
      <c r="E272" s="246"/>
      <c r="F272" s="248" t="s">
        <v>493</v>
      </c>
      <c r="G272" s="246"/>
      <c r="H272" s="249">
        <v>9.6430000000000007</v>
      </c>
      <c r="I272" s="250"/>
      <c r="J272" s="246"/>
      <c r="K272" s="246"/>
      <c r="L272" s="251"/>
      <c r="M272" s="252"/>
      <c r="N272" s="253"/>
      <c r="O272" s="253"/>
      <c r="P272" s="253"/>
      <c r="Q272" s="253"/>
      <c r="R272" s="253"/>
      <c r="S272" s="253"/>
      <c r="T272" s="254"/>
      <c r="U272" s="13"/>
      <c r="V272" s="13"/>
      <c r="W272" s="13"/>
      <c r="X272" s="13"/>
      <c r="Y272" s="13"/>
      <c r="Z272" s="13"/>
      <c r="AA272" s="13"/>
      <c r="AB272" s="13"/>
      <c r="AC272" s="13"/>
      <c r="AD272" s="13"/>
      <c r="AE272" s="13"/>
      <c r="AT272" s="255" t="s">
        <v>173</v>
      </c>
      <c r="AU272" s="255" t="s">
        <v>86</v>
      </c>
      <c r="AV272" s="13" t="s">
        <v>86</v>
      </c>
      <c r="AW272" s="13" t="s">
        <v>4</v>
      </c>
      <c r="AX272" s="13" t="s">
        <v>84</v>
      </c>
      <c r="AY272" s="255" t="s">
        <v>162</v>
      </c>
    </row>
    <row r="273" s="2" customFormat="1" ht="21.75" customHeight="1">
      <c r="A273" s="40"/>
      <c r="B273" s="41"/>
      <c r="C273" s="228" t="s">
        <v>494</v>
      </c>
      <c r="D273" s="228" t="s">
        <v>164</v>
      </c>
      <c r="E273" s="229" t="s">
        <v>495</v>
      </c>
      <c r="F273" s="230" t="s">
        <v>496</v>
      </c>
      <c r="G273" s="231" t="s">
        <v>390</v>
      </c>
      <c r="H273" s="232">
        <v>1</v>
      </c>
      <c r="I273" s="233"/>
      <c r="J273" s="234">
        <f>ROUND(I273*H273,2)</f>
        <v>0</v>
      </c>
      <c r="K273" s="230" t="s">
        <v>168</v>
      </c>
      <c r="L273" s="46"/>
      <c r="M273" s="235" t="s">
        <v>19</v>
      </c>
      <c r="N273" s="236" t="s">
        <v>47</v>
      </c>
      <c r="O273" s="86"/>
      <c r="P273" s="237">
        <f>O273*H273</f>
        <v>0</v>
      </c>
      <c r="Q273" s="237">
        <v>0</v>
      </c>
      <c r="R273" s="237">
        <f>Q273*H273</f>
        <v>0</v>
      </c>
      <c r="S273" s="237">
        <v>0</v>
      </c>
      <c r="T273" s="238">
        <f>S273*H273</f>
        <v>0</v>
      </c>
      <c r="U273" s="40"/>
      <c r="V273" s="40"/>
      <c r="W273" s="40"/>
      <c r="X273" s="40"/>
      <c r="Y273" s="40"/>
      <c r="Z273" s="40"/>
      <c r="AA273" s="40"/>
      <c r="AB273" s="40"/>
      <c r="AC273" s="40"/>
      <c r="AD273" s="40"/>
      <c r="AE273" s="40"/>
      <c r="AR273" s="239" t="s">
        <v>169</v>
      </c>
      <c r="AT273" s="239" t="s">
        <v>164</v>
      </c>
      <c r="AU273" s="239" t="s">
        <v>86</v>
      </c>
      <c r="AY273" s="19" t="s">
        <v>162</v>
      </c>
      <c r="BE273" s="240">
        <f>IF(N273="základní",J273,0)</f>
        <v>0</v>
      </c>
      <c r="BF273" s="240">
        <f>IF(N273="snížená",J273,0)</f>
        <v>0</v>
      </c>
      <c r="BG273" s="240">
        <f>IF(N273="zákl. přenesená",J273,0)</f>
        <v>0</v>
      </c>
      <c r="BH273" s="240">
        <f>IF(N273="sníž. přenesená",J273,0)</f>
        <v>0</v>
      </c>
      <c r="BI273" s="240">
        <f>IF(N273="nulová",J273,0)</f>
        <v>0</v>
      </c>
      <c r="BJ273" s="19" t="s">
        <v>84</v>
      </c>
      <c r="BK273" s="240">
        <f>ROUND(I273*H273,2)</f>
        <v>0</v>
      </c>
      <c r="BL273" s="19" t="s">
        <v>169</v>
      </c>
      <c r="BM273" s="239" t="s">
        <v>497</v>
      </c>
    </row>
    <row r="274" s="2" customFormat="1">
      <c r="A274" s="40"/>
      <c r="B274" s="41"/>
      <c r="C274" s="42"/>
      <c r="D274" s="241" t="s">
        <v>171</v>
      </c>
      <c r="E274" s="42"/>
      <c r="F274" s="242" t="s">
        <v>498</v>
      </c>
      <c r="G274" s="42"/>
      <c r="H274" s="42"/>
      <c r="I274" s="148"/>
      <c r="J274" s="42"/>
      <c r="K274" s="42"/>
      <c r="L274" s="46"/>
      <c r="M274" s="243"/>
      <c r="N274" s="244"/>
      <c r="O274" s="86"/>
      <c r="P274" s="86"/>
      <c r="Q274" s="86"/>
      <c r="R274" s="86"/>
      <c r="S274" s="86"/>
      <c r="T274" s="87"/>
      <c r="U274" s="40"/>
      <c r="V274" s="40"/>
      <c r="W274" s="40"/>
      <c r="X274" s="40"/>
      <c r="Y274" s="40"/>
      <c r="Z274" s="40"/>
      <c r="AA274" s="40"/>
      <c r="AB274" s="40"/>
      <c r="AC274" s="40"/>
      <c r="AD274" s="40"/>
      <c r="AE274" s="40"/>
      <c r="AT274" s="19" t="s">
        <v>171</v>
      </c>
      <c r="AU274" s="19" t="s">
        <v>86</v>
      </c>
    </row>
    <row r="275" s="2" customFormat="1" ht="16.5" customHeight="1">
      <c r="A275" s="40"/>
      <c r="B275" s="41"/>
      <c r="C275" s="288" t="s">
        <v>499</v>
      </c>
      <c r="D275" s="288" t="s">
        <v>346</v>
      </c>
      <c r="E275" s="289" t="s">
        <v>500</v>
      </c>
      <c r="F275" s="290" t="s">
        <v>501</v>
      </c>
      <c r="G275" s="291" t="s">
        <v>390</v>
      </c>
      <c r="H275" s="292">
        <v>1</v>
      </c>
      <c r="I275" s="293"/>
      <c r="J275" s="294">
        <f>ROUND(I275*H275,2)</f>
        <v>0</v>
      </c>
      <c r="K275" s="290" t="s">
        <v>19</v>
      </c>
      <c r="L275" s="295"/>
      <c r="M275" s="296" t="s">
        <v>19</v>
      </c>
      <c r="N275" s="297" t="s">
        <v>47</v>
      </c>
      <c r="O275" s="86"/>
      <c r="P275" s="237">
        <f>O275*H275</f>
        <v>0</v>
      </c>
      <c r="Q275" s="237">
        <v>0.00022000000000000001</v>
      </c>
      <c r="R275" s="237">
        <f>Q275*H275</f>
        <v>0.00022000000000000001</v>
      </c>
      <c r="S275" s="237">
        <v>0</v>
      </c>
      <c r="T275" s="238">
        <f>S275*H275</f>
        <v>0</v>
      </c>
      <c r="U275" s="40"/>
      <c r="V275" s="40"/>
      <c r="W275" s="40"/>
      <c r="X275" s="40"/>
      <c r="Y275" s="40"/>
      <c r="Z275" s="40"/>
      <c r="AA275" s="40"/>
      <c r="AB275" s="40"/>
      <c r="AC275" s="40"/>
      <c r="AD275" s="40"/>
      <c r="AE275" s="40"/>
      <c r="AR275" s="239" t="s">
        <v>211</v>
      </c>
      <c r="AT275" s="239" t="s">
        <v>346</v>
      </c>
      <c r="AU275" s="239" t="s">
        <v>86</v>
      </c>
      <c r="AY275" s="19" t="s">
        <v>162</v>
      </c>
      <c r="BE275" s="240">
        <f>IF(N275="základní",J275,0)</f>
        <v>0</v>
      </c>
      <c r="BF275" s="240">
        <f>IF(N275="snížená",J275,0)</f>
        <v>0</v>
      </c>
      <c r="BG275" s="240">
        <f>IF(N275="zákl. přenesená",J275,0)</f>
        <v>0</v>
      </c>
      <c r="BH275" s="240">
        <f>IF(N275="sníž. přenesená",J275,0)</f>
        <v>0</v>
      </c>
      <c r="BI275" s="240">
        <f>IF(N275="nulová",J275,0)</f>
        <v>0</v>
      </c>
      <c r="BJ275" s="19" t="s">
        <v>84</v>
      </c>
      <c r="BK275" s="240">
        <f>ROUND(I275*H275,2)</f>
        <v>0</v>
      </c>
      <c r="BL275" s="19" t="s">
        <v>169</v>
      </c>
      <c r="BM275" s="239" t="s">
        <v>502</v>
      </c>
    </row>
    <row r="276" s="2" customFormat="1" ht="16.5" customHeight="1">
      <c r="A276" s="40"/>
      <c r="B276" s="41"/>
      <c r="C276" s="288" t="s">
        <v>503</v>
      </c>
      <c r="D276" s="288" t="s">
        <v>346</v>
      </c>
      <c r="E276" s="289" t="s">
        <v>504</v>
      </c>
      <c r="F276" s="290" t="s">
        <v>505</v>
      </c>
      <c r="G276" s="291" t="s">
        <v>390</v>
      </c>
      <c r="H276" s="292">
        <v>1</v>
      </c>
      <c r="I276" s="293"/>
      <c r="J276" s="294">
        <f>ROUND(I276*H276,2)</f>
        <v>0</v>
      </c>
      <c r="K276" s="290" t="s">
        <v>19</v>
      </c>
      <c r="L276" s="295"/>
      <c r="M276" s="296" t="s">
        <v>19</v>
      </c>
      <c r="N276" s="297" t="s">
        <v>47</v>
      </c>
      <c r="O276" s="86"/>
      <c r="P276" s="237">
        <f>O276*H276</f>
        <v>0</v>
      </c>
      <c r="Q276" s="237">
        <v>0.00022000000000000001</v>
      </c>
      <c r="R276" s="237">
        <f>Q276*H276</f>
        <v>0.00022000000000000001</v>
      </c>
      <c r="S276" s="237">
        <v>0</v>
      </c>
      <c r="T276" s="238">
        <f>S276*H276</f>
        <v>0</v>
      </c>
      <c r="U276" s="40"/>
      <c r="V276" s="40"/>
      <c r="W276" s="40"/>
      <c r="X276" s="40"/>
      <c r="Y276" s="40"/>
      <c r="Z276" s="40"/>
      <c r="AA276" s="40"/>
      <c r="AB276" s="40"/>
      <c r="AC276" s="40"/>
      <c r="AD276" s="40"/>
      <c r="AE276" s="40"/>
      <c r="AR276" s="239" t="s">
        <v>211</v>
      </c>
      <c r="AT276" s="239" t="s">
        <v>346</v>
      </c>
      <c r="AU276" s="239" t="s">
        <v>86</v>
      </c>
      <c r="AY276" s="19" t="s">
        <v>162</v>
      </c>
      <c r="BE276" s="240">
        <f>IF(N276="základní",J276,0)</f>
        <v>0</v>
      </c>
      <c r="BF276" s="240">
        <f>IF(N276="snížená",J276,0)</f>
        <v>0</v>
      </c>
      <c r="BG276" s="240">
        <f>IF(N276="zákl. přenesená",J276,0)</f>
        <v>0</v>
      </c>
      <c r="BH276" s="240">
        <f>IF(N276="sníž. přenesená",J276,0)</f>
        <v>0</v>
      </c>
      <c r="BI276" s="240">
        <f>IF(N276="nulová",J276,0)</f>
        <v>0</v>
      </c>
      <c r="BJ276" s="19" t="s">
        <v>84</v>
      </c>
      <c r="BK276" s="240">
        <f>ROUND(I276*H276,2)</f>
        <v>0</v>
      </c>
      <c r="BL276" s="19" t="s">
        <v>169</v>
      </c>
      <c r="BM276" s="239" t="s">
        <v>506</v>
      </c>
    </row>
    <row r="277" s="2" customFormat="1" ht="16.5" customHeight="1">
      <c r="A277" s="40"/>
      <c r="B277" s="41"/>
      <c r="C277" s="288" t="s">
        <v>507</v>
      </c>
      <c r="D277" s="288" t="s">
        <v>346</v>
      </c>
      <c r="E277" s="289" t="s">
        <v>508</v>
      </c>
      <c r="F277" s="290" t="s">
        <v>509</v>
      </c>
      <c r="G277" s="291" t="s">
        <v>390</v>
      </c>
      <c r="H277" s="292">
        <v>1</v>
      </c>
      <c r="I277" s="293"/>
      <c r="J277" s="294">
        <f>ROUND(I277*H277,2)</f>
        <v>0</v>
      </c>
      <c r="K277" s="290" t="s">
        <v>19</v>
      </c>
      <c r="L277" s="295"/>
      <c r="M277" s="296" t="s">
        <v>19</v>
      </c>
      <c r="N277" s="297" t="s">
        <v>47</v>
      </c>
      <c r="O277" s="86"/>
      <c r="P277" s="237">
        <f>O277*H277</f>
        <v>0</v>
      </c>
      <c r="Q277" s="237">
        <v>0.00089999999999999998</v>
      </c>
      <c r="R277" s="237">
        <f>Q277*H277</f>
        <v>0.00089999999999999998</v>
      </c>
      <c r="S277" s="237">
        <v>0</v>
      </c>
      <c r="T277" s="238">
        <f>S277*H277</f>
        <v>0</v>
      </c>
      <c r="U277" s="40"/>
      <c r="V277" s="40"/>
      <c r="W277" s="40"/>
      <c r="X277" s="40"/>
      <c r="Y277" s="40"/>
      <c r="Z277" s="40"/>
      <c r="AA277" s="40"/>
      <c r="AB277" s="40"/>
      <c r="AC277" s="40"/>
      <c r="AD277" s="40"/>
      <c r="AE277" s="40"/>
      <c r="AR277" s="239" t="s">
        <v>211</v>
      </c>
      <c r="AT277" s="239" t="s">
        <v>346</v>
      </c>
      <c r="AU277" s="239" t="s">
        <v>86</v>
      </c>
      <c r="AY277" s="19" t="s">
        <v>162</v>
      </c>
      <c r="BE277" s="240">
        <f>IF(N277="základní",J277,0)</f>
        <v>0</v>
      </c>
      <c r="BF277" s="240">
        <f>IF(N277="snížená",J277,0)</f>
        <v>0</v>
      </c>
      <c r="BG277" s="240">
        <f>IF(N277="zákl. přenesená",J277,0)</f>
        <v>0</v>
      </c>
      <c r="BH277" s="240">
        <f>IF(N277="sníž. přenesená",J277,0)</f>
        <v>0</v>
      </c>
      <c r="BI277" s="240">
        <f>IF(N277="nulová",J277,0)</f>
        <v>0</v>
      </c>
      <c r="BJ277" s="19" t="s">
        <v>84</v>
      </c>
      <c r="BK277" s="240">
        <f>ROUND(I277*H277,2)</f>
        <v>0</v>
      </c>
      <c r="BL277" s="19" t="s">
        <v>169</v>
      </c>
      <c r="BM277" s="239" t="s">
        <v>510</v>
      </c>
    </row>
    <row r="278" s="2" customFormat="1" ht="21.75" customHeight="1">
      <c r="A278" s="40"/>
      <c r="B278" s="41"/>
      <c r="C278" s="228" t="s">
        <v>511</v>
      </c>
      <c r="D278" s="228" t="s">
        <v>164</v>
      </c>
      <c r="E278" s="229" t="s">
        <v>512</v>
      </c>
      <c r="F278" s="230" t="s">
        <v>513</v>
      </c>
      <c r="G278" s="231" t="s">
        <v>390</v>
      </c>
      <c r="H278" s="232">
        <v>31</v>
      </c>
      <c r="I278" s="233"/>
      <c r="J278" s="234">
        <f>ROUND(I278*H278,2)</f>
        <v>0</v>
      </c>
      <c r="K278" s="230" t="s">
        <v>168</v>
      </c>
      <c r="L278" s="46"/>
      <c r="M278" s="235" t="s">
        <v>19</v>
      </c>
      <c r="N278" s="236" t="s">
        <v>47</v>
      </c>
      <c r="O278" s="86"/>
      <c r="P278" s="237">
        <f>O278*H278</f>
        <v>0</v>
      </c>
      <c r="Q278" s="237">
        <v>0</v>
      </c>
      <c r="R278" s="237">
        <f>Q278*H278</f>
        <v>0</v>
      </c>
      <c r="S278" s="237">
        <v>0</v>
      </c>
      <c r="T278" s="238">
        <f>S278*H278</f>
        <v>0</v>
      </c>
      <c r="U278" s="40"/>
      <c r="V278" s="40"/>
      <c r="W278" s="40"/>
      <c r="X278" s="40"/>
      <c r="Y278" s="40"/>
      <c r="Z278" s="40"/>
      <c r="AA278" s="40"/>
      <c r="AB278" s="40"/>
      <c r="AC278" s="40"/>
      <c r="AD278" s="40"/>
      <c r="AE278" s="40"/>
      <c r="AR278" s="239" t="s">
        <v>169</v>
      </c>
      <c r="AT278" s="239" t="s">
        <v>164</v>
      </c>
      <c r="AU278" s="239" t="s">
        <v>86</v>
      </c>
      <c r="AY278" s="19" t="s">
        <v>162</v>
      </c>
      <c r="BE278" s="240">
        <f>IF(N278="základní",J278,0)</f>
        <v>0</v>
      </c>
      <c r="BF278" s="240">
        <f>IF(N278="snížená",J278,0)</f>
        <v>0</v>
      </c>
      <c r="BG278" s="240">
        <f>IF(N278="zákl. přenesená",J278,0)</f>
        <v>0</v>
      </c>
      <c r="BH278" s="240">
        <f>IF(N278="sníž. přenesená",J278,0)</f>
        <v>0</v>
      </c>
      <c r="BI278" s="240">
        <f>IF(N278="nulová",J278,0)</f>
        <v>0</v>
      </c>
      <c r="BJ278" s="19" t="s">
        <v>84</v>
      </c>
      <c r="BK278" s="240">
        <f>ROUND(I278*H278,2)</f>
        <v>0</v>
      </c>
      <c r="BL278" s="19" t="s">
        <v>169</v>
      </c>
      <c r="BM278" s="239" t="s">
        <v>514</v>
      </c>
    </row>
    <row r="279" s="2" customFormat="1">
      <c r="A279" s="40"/>
      <c r="B279" s="41"/>
      <c r="C279" s="42"/>
      <c r="D279" s="241" t="s">
        <v>171</v>
      </c>
      <c r="E279" s="42"/>
      <c r="F279" s="242" t="s">
        <v>498</v>
      </c>
      <c r="G279" s="42"/>
      <c r="H279" s="42"/>
      <c r="I279" s="148"/>
      <c r="J279" s="42"/>
      <c r="K279" s="42"/>
      <c r="L279" s="46"/>
      <c r="M279" s="243"/>
      <c r="N279" s="244"/>
      <c r="O279" s="86"/>
      <c r="P279" s="86"/>
      <c r="Q279" s="86"/>
      <c r="R279" s="86"/>
      <c r="S279" s="86"/>
      <c r="T279" s="87"/>
      <c r="U279" s="40"/>
      <c r="V279" s="40"/>
      <c r="W279" s="40"/>
      <c r="X279" s="40"/>
      <c r="Y279" s="40"/>
      <c r="Z279" s="40"/>
      <c r="AA279" s="40"/>
      <c r="AB279" s="40"/>
      <c r="AC279" s="40"/>
      <c r="AD279" s="40"/>
      <c r="AE279" s="40"/>
      <c r="AT279" s="19" t="s">
        <v>171</v>
      </c>
      <c r="AU279" s="19" t="s">
        <v>86</v>
      </c>
    </row>
    <row r="280" s="2" customFormat="1" ht="16.5" customHeight="1">
      <c r="A280" s="40"/>
      <c r="B280" s="41"/>
      <c r="C280" s="288" t="s">
        <v>515</v>
      </c>
      <c r="D280" s="288" t="s">
        <v>346</v>
      </c>
      <c r="E280" s="289" t="s">
        <v>516</v>
      </c>
      <c r="F280" s="290" t="s">
        <v>517</v>
      </c>
      <c r="G280" s="291" t="s">
        <v>390</v>
      </c>
      <c r="H280" s="292">
        <v>31</v>
      </c>
      <c r="I280" s="293"/>
      <c r="J280" s="294">
        <f>ROUND(I280*H280,2)</f>
        <v>0</v>
      </c>
      <c r="K280" s="290" t="s">
        <v>19</v>
      </c>
      <c r="L280" s="295"/>
      <c r="M280" s="296" t="s">
        <v>19</v>
      </c>
      <c r="N280" s="297" t="s">
        <v>47</v>
      </c>
      <c r="O280" s="86"/>
      <c r="P280" s="237">
        <f>O280*H280</f>
        <v>0</v>
      </c>
      <c r="Q280" s="237">
        <v>0.00044000000000000002</v>
      </c>
      <c r="R280" s="237">
        <f>Q280*H280</f>
        <v>0.013640000000000001</v>
      </c>
      <c r="S280" s="237">
        <v>0</v>
      </c>
      <c r="T280" s="238">
        <f>S280*H280</f>
        <v>0</v>
      </c>
      <c r="U280" s="40"/>
      <c r="V280" s="40"/>
      <c r="W280" s="40"/>
      <c r="X280" s="40"/>
      <c r="Y280" s="40"/>
      <c r="Z280" s="40"/>
      <c r="AA280" s="40"/>
      <c r="AB280" s="40"/>
      <c r="AC280" s="40"/>
      <c r="AD280" s="40"/>
      <c r="AE280" s="40"/>
      <c r="AR280" s="239" t="s">
        <v>211</v>
      </c>
      <c r="AT280" s="239" t="s">
        <v>346</v>
      </c>
      <c r="AU280" s="239" t="s">
        <v>86</v>
      </c>
      <c r="AY280" s="19" t="s">
        <v>162</v>
      </c>
      <c r="BE280" s="240">
        <f>IF(N280="základní",J280,0)</f>
        <v>0</v>
      </c>
      <c r="BF280" s="240">
        <f>IF(N280="snížená",J280,0)</f>
        <v>0</v>
      </c>
      <c r="BG280" s="240">
        <f>IF(N280="zákl. přenesená",J280,0)</f>
        <v>0</v>
      </c>
      <c r="BH280" s="240">
        <f>IF(N280="sníž. přenesená",J280,0)</f>
        <v>0</v>
      </c>
      <c r="BI280" s="240">
        <f>IF(N280="nulová",J280,0)</f>
        <v>0</v>
      </c>
      <c r="BJ280" s="19" t="s">
        <v>84</v>
      </c>
      <c r="BK280" s="240">
        <f>ROUND(I280*H280,2)</f>
        <v>0</v>
      </c>
      <c r="BL280" s="19" t="s">
        <v>169</v>
      </c>
      <c r="BM280" s="239" t="s">
        <v>518</v>
      </c>
    </row>
    <row r="281" s="2" customFormat="1" ht="16.5" customHeight="1">
      <c r="A281" s="40"/>
      <c r="B281" s="41"/>
      <c r="C281" s="288" t="s">
        <v>519</v>
      </c>
      <c r="D281" s="288" t="s">
        <v>346</v>
      </c>
      <c r="E281" s="289" t="s">
        <v>520</v>
      </c>
      <c r="F281" s="290" t="s">
        <v>521</v>
      </c>
      <c r="G281" s="291" t="s">
        <v>390</v>
      </c>
      <c r="H281" s="292">
        <v>15</v>
      </c>
      <c r="I281" s="293"/>
      <c r="J281" s="294">
        <f>ROUND(I281*H281,2)</f>
        <v>0</v>
      </c>
      <c r="K281" s="290" t="s">
        <v>19</v>
      </c>
      <c r="L281" s="295"/>
      <c r="M281" s="296" t="s">
        <v>19</v>
      </c>
      <c r="N281" s="297" t="s">
        <v>47</v>
      </c>
      <c r="O281" s="86"/>
      <c r="P281" s="237">
        <f>O281*H281</f>
        <v>0</v>
      </c>
      <c r="Q281" s="237">
        <v>0.00046000000000000001</v>
      </c>
      <c r="R281" s="237">
        <f>Q281*H281</f>
        <v>0.0068999999999999999</v>
      </c>
      <c r="S281" s="237">
        <v>0</v>
      </c>
      <c r="T281" s="238">
        <f>S281*H281</f>
        <v>0</v>
      </c>
      <c r="U281" s="40"/>
      <c r="V281" s="40"/>
      <c r="W281" s="40"/>
      <c r="X281" s="40"/>
      <c r="Y281" s="40"/>
      <c r="Z281" s="40"/>
      <c r="AA281" s="40"/>
      <c r="AB281" s="40"/>
      <c r="AC281" s="40"/>
      <c r="AD281" s="40"/>
      <c r="AE281" s="40"/>
      <c r="AR281" s="239" t="s">
        <v>211</v>
      </c>
      <c r="AT281" s="239" t="s">
        <v>346</v>
      </c>
      <c r="AU281" s="239" t="s">
        <v>86</v>
      </c>
      <c r="AY281" s="19" t="s">
        <v>162</v>
      </c>
      <c r="BE281" s="240">
        <f>IF(N281="základní",J281,0)</f>
        <v>0</v>
      </c>
      <c r="BF281" s="240">
        <f>IF(N281="snížená",J281,0)</f>
        <v>0</v>
      </c>
      <c r="BG281" s="240">
        <f>IF(N281="zákl. přenesená",J281,0)</f>
        <v>0</v>
      </c>
      <c r="BH281" s="240">
        <f>IF(N281="sníž. přenesená",J281,0)</f>
        <v>0</v>
      </c>
      <c r="BI281" s="240">
        <f>IF(N281="nulová",J281,0)</f>
        <v>0</v>
      </c>
      <c r="BJ281" s="19" t="s">
        <v>84</v>
      </c>
      <c r="BK281" s="240">
        <f>ROUND(I281*H281,2)</f>
        <v>0</v>
      </c>
      <c r="BL281" s="19" t="s">
        <v>169</v>
      </c>
      <c r="BM281" s="239" t="s">
        <v>522</v>
      </c>
    </row>
    <row r="282" s="2" customFormat="1" ht="16.5" customHeight="1">
      <c r="A282" s="40"/>
      <c r="B282" s="41"/>
      <c r="C282" s="288" t="s">
        <v>523</v>
      </c>
      <c r="D282" s="288" t="s">
        <v>346</v>
      </c>
      <c r="E282" s="289" t="s">
        <v>524</v>
      </c>
      <c r="F282" s="290" t="s">
        <v>525</v>
      </c>
      <c r="G282" s="291" t="s">
        <v>390</v>
      </c>
      <c r="H282" s="292">
        <v>15</v>
      </c>
      <c r="I282" s="293"/>
      <c r="J282" s="294">
        <f>ROUND(I282*H282,2)</f>
        <v>0</v>
      </c>
      <c r="K282" s="290" t="s">
        <v>19</v>
      </c>
      <c r="L282" s="295"/>
      <c r="M282" s="296" t="s">
        <v>19</v>
      </c>
      <c r="N282" s="297" t="s">
        <v>47</v>
      </c>
      <c r="O282" s="86"/>
      <c r="P282" s="237">
        <f>O282*H282</f>
        <v>0</v>
      </c>
      <c r="Q282" s="237">
        <v>0.0011000000000000001</v>
      </c>
      <c r="R282" s="237">
        <f>Q282*H282</f>
        <v>0.016500000000000001</v>
      </c>
      <c r="S282" s="237">
        <v>0</v>
      </c>
      <c r="T282" s="238">
        <f>S282*H282</f>
        <v>0</v>
      </c>
      <c r="U282" s="40"/>
      <c r="V282" s="40"/>
      <c r="W282" s="40"/>
      <c r="X282" s="40"/>
      <c r="Y282" s="40"/>
      <c r="Z282" s="40"/>
      <c r="AA282" s="40"/>
      <c r="AB282" s="40"/>
      <c r="AC282" s="40"/>
      <c r="AD282" s="40"/>
      <c r="AE282" s="40"/>
      <c r="AR282" s="239" t="s">
        <v>211</v>
      </c>
      <c r="AT282" s="239" t="s">
        <v>346</v>
      </c>
      <c r="AU282" s="239" t="s">
        <v>86</v>
      </c>
      <c r="AY282" s="19" t="s">
        <v>162</v>
      </c>
      <c r="BE282" s="240">
        <f>IF(N282="základní",J282,0)</f>
        <v>0</v>
      </c>
      <c r="BF282" s="240">
        <f>IF(N282="snížená",J282,0)</f>
        <v>0</v>
      </c>
      <c r="BG282" s="240">
        <f>IF(N282="zákl. přenesená",J282,0)</f>
        <v>0</v>
      </c>
      <c r="BH282" s="240">
        <f>IF(N282="sníž. přenesená",J282,0)</f>
        <v>0</v>
      </c>
      <c r="BI282" s="240">
        <f>IF(N282="nulová",J282,0)</f>
        <v>0</v>
      </c>
      <c r="BJ282" s="19" t="s">
        <v>84</v>
      </c>
      <c r="BK282" s="240">
        <f>ROUND(I282*H282,2)</f>
        <v>0</v>
      </c>
      <c r="BL282" s="19" t="s">
        <v>169</v>
      </c>
      <c r="BM282" s="239" t="s">
        <v>526</v>
      </c>
    </row>
    <row r="283" s="2" customFormat="1" ht="16.5" customHeight="1">
      <c r="A283" s="40"/>
      <c r="B283" s="41"/>
      <c r="C283" s="288" t="s">
        <v>527</v>
      </c>
      <c r="D283" s="288" t="s">
        <v>346</v>
      </c>
      <c r="E283" s="289" t="s">
        <v>528</v>
      </c>
      <c r="F283" s="290" t="s">
        <v>529</v>
      </c>
      <c r="G283" s="291" t="s">
        <v>390</v>
      </c>
      <c r="H283" s="292">
        <v>8</v>
      </c>
      <c r="I283" s="293"/>
      <c r="J283" s="294">
        <f>ROUND(I283*H283,2)</f>
        <v>0</v>
      </c>
      <c r="K283" s="290" t="s">
        <v>19</v>
      </c>
      <c r="L283" s="295"/>
      <c r="M283" s="296" t="s">
        <v>19</v>
      </c>
      <c r="N283" s="297" t="s">
        <v>47</v>
      </c>
      <c r="O283" s="86"/>
      <c r="P283" s="237">
        <f>O283*H283</f>
        <v>0</v>
      </c>
      <c r="Q283" s="237">
        <v>0</v>
      </c>
      <c r="R283" s="237">
        <f>Q283*H283</f>
        <v>0</v>
      </c>
      <c r="S283" s="237">
        <v>0</v>
      </c>
      <c r="T283" s="238">
        <f>S283*H283</f>
        <v>0</v>
      </c>
      <c r="U283" s="40"/>
      <c r="V283" s="40"/>
      <c r="W283" s="40"/>
      <c r="X283" s="40"/>
      <c r="Y283" s="40"/>
      <c r="Z283" s="40"/>
      <c r="AA283" s="40"/>
      <c r="AB283" s="40"/>
      <c r="AC283" s="40"/>
      <c r="AD283" s="40"/>
      <c r="AE283" s="40"/>
      <c r="AR283" s="239" t="s">
        <v>211</v>
      </c>
      <c r="AT283" s="239" t="s">
        <v>346</v>
      </c>
      <c r="AU283" s="239" t="s">
        <v>86</v>
      </c>
      <c r="AY283" s="19" t="s">
        <v>162</v>
      </c>
      <c r="BE283" s="240">
        <f>IF(N283="základní",J283,0)</f>
        <v>0</v>
      </c>
      <c r="BF283" s="240">
        <f>IF(N283="snížená",J283,0)</f>
        <v>0</v>
      </c>
      <c r="BG283" s="240">
        <f>IF(N283="zákl. přenesená",J283,0)</f>
        <v>0</v>
      </c>
      <c r="BH283" s="240">
        <f>IF(N283="sníž. přenesená",J283,0)</f>
        <v>0</v>
      </c>
      <c r="BI283" s="240">
        <f>IF(N283="nulová",J283,0)</f>
        <v>0</v>
      </c>
      <c r="BJ283" s="19" t="s">
        <v>84</v>
      </c>
      <c r="BK283" s="240">
        <f>ROUND(I283*H283,2)</f>
        <v>0</v>
      </c>
      <c r="BL283" s="19" t="s">
        <v>169</v>
      </c>
      <c r="BM283" s="239" t="s">
        <v>530</v>
      </c>
    </row>
    <row r="284" s="2" customFormat="1" ht="21.75" customHeight="1">
      <c r="A284" s="40"/>
      <c r="B284" s="41"/>
      <c r="C284" s="228" t="s">
        <v>531</v>
      </c>
      <c r="D284" s="228" t="s">
        <v>164</v>
      </c>
      <c r="E284" s="229" t="s">
        <v>532</v>
      </c>
      <c r="F284" s="230" t="s">
        <v>533</v>
      </c>
      <c r="G284" s="231" t="s">
        <v>390</v>
      </c>
      <c r="H284" s="232">
        <v>23</v>
      </c>
      <c r="I284" s="233"/>
      <c r="J284" s="234">
        <f>ROUND(I284*H284,2)</f>
        <v>0</v>
      </c>
      <c r="K284" s="230" t="s">
        <v>168</v>
      </c>
      <c r="L284" s="46"/>
      <c r="M284" s="235" t="s">
        <v>19</v>
      </c>
      <c r="N284" s="236" t="s">
        <v>47</v>
      </c>
      <c r="O284" s="86"/>
      <c r="P284" s="237">
        <f>O284*H284</f>
        <v>0</v>
      </c>
      <c r="Q284" s="237">
        <v>0</v>
      </c>
      <c r="R284" s="237">
        <f>Q284*H284</f>
        <v>0</v>
      </c>
      <c r="S284" s="237">
        <v>0</v>
      </c>
      <c r="T284" s="238">
        <f>S284*H284</f>
        <v>0</v>
      </c>
      <c r="U284" s="40"/>
      <c r="V284" s="40"/>
      <c r="W284" s="40"/>
      <c r="X284" s="40"/>
      <c r="Y284" s="40"/>
      <c r="Z284" s="40"/>
      <c r="AA284" s="40"/>
      <c r="AB284" s="40"/>
      <c r="AC284" s="40"/>
      <c r="AD284" s="40"/>
      <c r="AE284" s="40"/>
      <c r="AR284" s="239" t="s">
        <v>169</v>
      </c>
      <c r="AT284" s="239" t="s">
        <v>164</v>
      </c>
      <c r="AU284" s="239" t="s">
        <v>86</v>
      </c>
      <c r="AY284" s="19" t="s">
        <v>162</v>
      </c>
      <c r="BE284" s="240">
        <f>IF(N284="základní",J284,0)</f>
        <v>0</v>
      </c>
      <c r="BF284" s="240">
        <f>IF(N284="snížená",J284,0)</f>
        <v>0</v>
      </c>
      <c r="BG284" s="240">
        <f>IF(N284="zákl. přenesená",J284,0)</f>
        <v>0</v>
      </c>
      <c r="BH284" s="240">
        <f>IF(N284="sníž. přenesená",J284,0)</f>
        <v>0</v>
      </c>
      <c r="BI284" s="240">
        <f>IF(N284="nulová",J284,0)</f>
        <v>0</v>
      </c>
      <c r="BJ284" s="19" t="s">
        <v>84</v>
      </c>
      <c r="BK284" s="240">
        <f>ROUND(I284*H284,2)</f>
        <v>0</v>
      </c>
      <c r="BL284" s="19" t="s">
        <v>169</v>
      </c>
      <c r="BM284" s="239" t="s">
        <v>534</v>
      </c>
    </row>
    <row r="285" s="2" customFormat="1">
      <c r="A285" s="40"/>
      <c r="B285" s="41"/>
      <c r="C285" s="42"/>
      <c r="D285" s="241" t="s">
        <v>171</v>
      </c>
      <c r="E285" s="42"/>
      <c r="F285" s="242" t="s">
        <v>498</v>
      </c>
      <c r="G285" s="42"/>
      <c r="H285" s="42"/>
      <c r="I285" s="148"/>
      <c r="J285" s="42"/>
      <c r="K285" s="42"/>
      <c r="L285" s="46"/>
      <c r="M285" s="243"/>
      <c r="N285" s="244"/>
      <c r="O285" s="86"/>
      <c r="P285" s="86"/>
      <c r="Q285" s="86"/>
      <c r="R285" s="86"/>
      <c r="S285" s="86"/>
      <c r="T285" s="87"/>
      <c r="U285" s="40"/>
      <c r="V285" s="40"/>
      <c r="W285" s="40"/>
      <c r="X285" s="40"/>
      <c r="Y285" s="40"/>
      <c r="Z285" s="40"/>
      <c r="AA285" s="40"/>
      <c r="AB285" s="40"/>
      <c r="AC285" s="40"/>
      <c r="AD285" s="40"/>
      <c r="AE285" s="40"/>
      <c r="AT285" s="19" t="s">
        <v>171</v>
      </c>
      <c r="AU285" s="19" t="s">
        <v>86</v>
      </c>
    </row>
    <row r="286" s="2" customFormat="1" ht="16.5" customHeight="1">
      <c r="A286" s="40"/>
      <c r="B286" s="41"/>
      <c r="C286" s="288" t="s">
        <v>535</v>
      </c>
      <c r="D286" s="288" t="s">
        <v>346</v>
      </c>
      <c r="E286" s="289" t="s">
        <v>536</v>
      </c>
      <c r="F286" s="290" t="s">
        <v>537</v>
      </c>
      <c r="G286" s="291" t="s">
        <v>390</v>
      </c>
      <c r="H286" s="292">
        <v>9</v>
      </c>
      <c r="I286" s="293"/>
      <c r="J286" s="294">
        <f>ROUND(I286*H286,2)</f>
        <v>0</v>
      </c>
      <c r="K286" s="290" t="s">
        <v>19</v>
      </c>
      <c r="L286" s="295"/>
      <c r="M286" s="296" t="s">
        <v>19</v>
      </c>
      <c r="N286" s="297" t="s">
        <v>47</v>
      </c>
      <c r="O286" s="86"/>
      <c r="P286" s="237">
        <f>O286*H286</f>
        <v>0</v>
      </c>
      <c r="Q286" s="237">
        <v>0.00080999999999999996</v>
      </c>
      <c r="R286" s="237">
        <f>Q286*H286</f>
        <v>0.0072899999999999996</v>
      </c>
      <c r="S286" s="237">
        <v>0</v>
      </c>
      <c r="T286" s="238">
        <f>S286*H286</f>
        <v>0</v>
      </c>
      <c r="U286" s="40"/>
      <c r="V286" s="40"/>
      <c r="W286" s="40"/>
      <c r="X286" s="40"/>
      <c r="Y286" s="40"/>
      <c r="Z286" s="40"/>
      <c r="AA286" s="40"/>
      <c r="AB286" s="40"/>
      <c r="AC286" s="40"/>
      <c r="AD286" s="40"/>
      <c r="AE286" s="40"/>
      <c r="AR286" s="239" t="s">
        <v>211</v>
      </c>
      <c r="AT286" s="239" t="s">
        <v>346</v>
      </c>
      <c r="AU286" s="239" t="s">
        <v>86</v>
      </c>
      <c r="AY286" s="19" t="s">
        <v>162</v>
      </c>
      <c r="BE286" s="240">
        <f>IF(N286="základní",J286,0)</f>
        <v>0</v>
      </c>
      <c r="BF286" s="240">
        <f>IF(N286="snížená",J286,0)</f>
        <v>0</v>
      </c>
      <c r="BG286" s="240">
        <f>IF(N286="zákl. přenesená",J286,0)</f>
        <v>0</v>
      </c>
      <c r="BH286" s="240">
        <f>IF(N286="sníž. přenesená",J286,0)</f>
        <v>0</v>
      </c>
      <c r="BI286" s="240">
        <f>IF(N286="nulová",J286,0)</f>
        <v>0</v>
      </c>
      <c r="BJ286" s="19" t="s">
        <v>84</v>
      </c>
      <c r="BK286" s="240">
        <f>ROUND(I286*H286,2)</f>
        <v>0</v>
      </c>
      <c r="BL286" s="19" t="s">
        <v>169</v>
      </c>
      <c r="BM286" s="239" t="s">
        <v>538</v>
      </c>
    </row>
    <row r="287" s="2" customFormat="1" ht="16.5" customHeight="1">
      <c r="A287" s="40"/>
      <c r="B287" s="41"/>
      <c r="C287" s="288" t="s">
        <v>539</v>
      </c>
      <c r="D287" s="288" t="s">
        <v>346</v>
      </c>
      <c r="E287" s="289" t="s">
        <v>540</v>
      </c>
      <c r="F287" s="290" t="s">
        <v>541</v>
      </c>
      <c r="G287" s="291" t="s">
        <v>390</v>
      </c>
      <c r="H287" s="292">
        <v>14</v>
      </c>
      <c r="I287" s="293"/>
      <c r="J287" s="294">
        <f>ROUND(I287*H287,2)</f>
        <v>0</v>
      </c>
      <c r="K287" s="290" t="s">
        <v>19</v>
      </c>
      <c r="L287" s="295"/>
      <c r="M287" s="296" t="s">
        <v>19</v>
      </c>
      <c r="N287" s="297" t="s">
        <v>47</v>
      </c>
      <c r="O287" s="86"/>
      <c r="P287" s="237">
        <f>O287*H287</f>
        <v>0</v>
      </c>
      <c r="Q287" s="237">
        <v>0.00077999999999999999</v>
      </c>
      <c r="R287" s="237">
        <f>Q287*H287</f>
        <v>0.010919999999999999</v>
      </c>
      <c r="S287" s="237">
        <v>0</v>
      </c>
      <c r="T287" s="238">
        <f>S287*H287</f>
        <v>0</v>
      </c>
      <c r="U287" s="40"/>
      <c r="V287" s="40"/>
      <c r="W287" s="40"/>
      <c r="X287" s="40"/>
      <c r="Y287" s="40"/>
      <c r="Z287" s="40"/>
      <c r="AA287" s="40"/>
      <c r="AB287" s="40"/>
      <c r="AC287" s="40"/>
      <c r="AD287" s="40"/>
      <c r="AE287" s="40"/>
      <c r="AR287" s="239" t="s">
        <v>211</v>
      </c>
      <c r="AT287" s="239" t="s">
        <v>346</v>
      </c>
      <c r="AU287" s="239" t="s">
        <v>86</v>
      </c>
      <c r="AY287" s="19" t="s">
        <v>162</v>
      </c>
      <c r="BE287" s="240">
        <f>IF(N287="základní",J287,0)</f>
        <v>0</v>
      </c>
      <c r="BF287" s="240">
        <f>IF(N287="snížená",J287,0)</f>
        <v>0</v>
      </c>
      <c r="BG287" s="240">
        <f>IF(N287="zákl. přenesená",J287,0)</f>
        <v>0</v>
      </c>
      <c r="BH287" s="240">
        <f>IF(N287="sníž. přenesená",J287,0)</f>
        <v>0</v>
      </c>
      <c r="BI287" s="240">
        <f>IF(N287="nulová",J287,0)</f>
        <v>0</v>
      </c>
      <c r="BJ287" s="19" t="s">
        <v>84</v>
      </c>
      <c r="BK287" s="240">
        <f>ROUND(I287*H287,2)</f>
        <v>0</v>
      </c>
      <c r="BL287" s="19" t="s">
        <v>169</v>
      </c>
      <c r="BM287" s="239" t="s">
        <v>542</v>
      </c>
    </row>
    <row r="288" s="2" customFormat="1" ht="21.75" customHeight="1">
      <c r="A288" s="40"/>
      <c r="B288" s="41"/>
      <c r="C288" s="228" t="s">
        <v>543</v>
      </c>
      <c r="D288" s="228" t="s">
        <v>164</v>
      </c>
      <c r="E288" s="229" t="s">
        <v>544</v>
      </c>
      <c r="F288" s="230" t="s">
        <v>545</v>
      </c>
      <c r="G288" s="231" t="s">
        <v>390</v>
      </c>
      <c r="H288" s="232">
        <v>1</v>
      </c>
      <c r="I288" s="233"/>
      <c r="J288" s="234">
        <f>ROUND(I288*H288,2)</f>
        <v>0</v>
      </c>
      <c r="K288" s="230" t="s">
        <v>168</v>
      </c>
      <c r="L288" s="46"/>
      <c r="M288" s="235" t="s">
        <v>19</v>
      </c>
      <c r="N288" s="236" t="s">
        <v>47</v>
      </c>
      <c r="O288" s="86"/>
      <c r="P288" s="237">
        <f>O288*H288</f>
        <v>0</v>
      </c>
      <c r="Q288" s="237">
        <v>0.00072000000000000005</v>
      </c>
      <c r="R288" s="237">
        <f>Q288*H288</f>
        <v>0.00072000000000000005</v>
      </c>
      <c r="S288" s="237">
        <v>0</v>
      </c>
      <c r="T288" s="238">
        <f>S288*H288</f>
        <v>0</v>
      </c>
      <c r="U288" s="40"/>
      <c r="V288" s="40"/>
      <c r="W288" s="40"/>
      <c r="X288" s="40"/>
      <c r="Y288" s="40"/>
      <c r="Z288" s="40"/>
      <c r="AA288" s="40"/>
      <c r="AB288" s="40"/>
      <c r="AC288" s="40"/>
      <c r="AD288" s="40"/>
      <c r="AE288" s="40"/>
      <c r="AR288" s="239" t="s">
        <v>169</v>
      </c>
      <c r="AT288" s="239" t="s">
        <v>164</v>
      </c>
      <c r="AU288" s="239" t="s">
        <v>86</v>
      </c>
      <c r="AY288" s="19" t="s">
        <v>162</v>
      </c>
      <c r="BE288" s="240">
        <f>IF(N288="základní",J288,0)</f>
        <v>0</v>
      </c>
      <c r="BF288" s="240">
        <f>IF(N288="snížená",J288,0)</f>
        <v>0</v>
      </c>
      <c r="BG288" s="240">
        <f>IF(N288="zákl. přenesená",J288,0)</f>
        <v>0</v>
      </c>
      <c r="BH288" s="240">
        <f>IF(N288="sníž. přenesená",J288,0)</f>
        <v>0</v>
      </c>
      <c r="BI288" s="240">
        <f>IF(N288="nulová",J288,0)</f>
        <v>0</v>
      </c>
      <c r="BJ288" s="19" t="s">
        <v>84</v>
      </c>
      <c r="BK288" s="240">
        <f>ROUND(I288*H288,2)</f>
        <v>0</v>
      </c>
      <c r="BL288" s="19" t="s">
        <v>169</v>
      </c>
      <c r="BM288" s="239" t="s">
        <v>546</v>
      </c>
    </row>
    <row r="289" s="2" customFormat="1">
      <c r="A289" s="40"/>
      <c r="B289" s="41"/>
      <c r="C289" s="42"/>
      <c r="D289" s="241" t="s">
        <v>171</v>
      </c>
      <c r="E289" s="42"/>
      <c r="F289" s="242" t="s">
        <v>547</v>
      </c>
      <c r="G289" s="42"/>
      <c r="H289" s="42"/>
      <c r="I289" s="148"/>
      <c r="J289" s="42"/>
      <c r="K289" s="42"/>
      <c r="L289" s="46"/>
      <c r="M289" s="243"/>
      <c r="N289" s="244"/>
      <c r="O289" s="86"/>
      <c r="P289" s="86"/>
      <c r="Q289" s="86"/>
      <c r="R289" s="86"/>
      <c r="S289" s="86"/>
      <c r="T289" s="87"/>
      <c r="U289" s="40"/>
      <c r="V289" s="40"/>
      <c r="W289" s="40"/>
      <c r="X289" s="40"/>
      <c r="Y289" s="40"/>
      <c r="Z289" s="40"/>
      <c r="AA289" s="40"/>
      <c r="AB289" s="40"/>
      <c r="AC289" s="40"/>
      <c r="AD289" s="40"/>
      <c r="AE289" s="40"/>
      <c r="AT289" s="19" t="s">
        <v>171</v>
      </c>
      <c r="AU289" s="19" t="s">
        <v>86</v>
      </c>
    </row>
    <row r="290" s="2" customFormat="1" ht="16.5" customHeight="1">
      <c r="A290" s="40"/>
      <c r="B290" s="41"/>
      <c r="C290" s="288" t="s">
        <v>548</v>
      </c>
      <c r="D290" s="288" t="s">
        <v>346</v>
      </c>
      <c r="E290" s="289" t="s">
        <v>549</v>
      </c>
      <c r="F290" s="290" t="s">
        <v>550</v>
      </c>
      <c r="G290" s="291" t="s">
        <v>551</v>
      </c>
      <c r="H290" s="292">
        <v>1</v>
      </c>
      <c r="I290" s="293"/>
      <c r="J290" s="294">
        <f>ROUND(I290*H290,2)</f>
        <v>0</v>
      </c>
      <c r="K290" s="290" t="s">
        <v>19</v>
      </c>
      <c r="L290" s="295"/>
      <c r="M290" s="296" t="s">
        <v>19</v>
      </c>
      <c r="N290" s="297" t="s">
        <v>47</v>
      </c>
      <c r="O290" s="86"/>
      <c r="P290" s="237">
        <f>O290*H290</f>
        <v>0</v>
      </c>
      <c r="Q290" s="237">
        <v>0.0063</v>
      </c>
      <c r="R290" s="237">
        <f>Q290*H290</f>
        <v>0.0063</v>
      </c>
      <c r="S290" s="237">
        <v>0</v>
      </c>
      <c r="T290" s="238">
        <f>S290*H290</f>
        <v>0</v>
      </c>
      <c r="U290" s="40"/>
      <c r="V290" s="40"/>
      <c r="W290" s="40"/>
      <c r="X290" s="40"/>
      <c r="Y290" s="40"/>
      <c r="Z290" s="40"/>
      <c r="AA290" s="40"/>
      <c r="AB290" s="40"/>
      <c r="AC290" s="40"/>
      <c r="AD290" s="40"/>
      <c r="AE290" s="40"/>
      <c r="AR290" s="239" t="s">
        <v>552</v>
      </c>
      <c r="AT290" s="239" t="s">
        <v>346</v>
      </c>
      <c r="AU290" s="239" t="s">
        <v>86</v>
      </c>
      <c r="AY290" s="19" t="s">
        <v>162</v>
      </c>
      <c r="BE290" s="240">
        <f>IF(N290="základní",J290,0)</f>
        <v>0</v>
      </c>
      <c r="BF290" s="240">
        <f>IF(N290="snížená",J290,0)</f>
        <v>0</v>
      </c>
      <c r="BG290" s="240">
        <f>IF(N290="zákl. přenesená",J290,0)</f>
        <v>0</v>
      </c>
      <c r="BH290" s="240">
        <f>IF(N290="sníž. přenesená",J290,0)</f>
        <v>0</v>
      </c>
      <c r="BI290" s="240">
        <f>IF(N290="nulová",J290,0)</f>
        <v>0</v>
      </c>
      <c r="BJ290" s="19" t="s">
        <v>84</v>
      </c>
      <c r="BK290" s="240">
        <f>ROUND(I290*H290,2)</f>
        <v>0</v>
      </c>
      <c r="BL290" s="19" t="s">
        <v>519</v>
      </c>
      <c r="BM290" s="239" t="s">
        <v>553</v>
      </c>
    </row>
    <row r="291" s="2" customFormat="1" ht="16.5" customHeight="1">
      <c r="A291" s="40"/>
      <c r="B291" s="41"/>
      <c r="C291" s="288" t="s">
        <v>554</v>
      </c>
      <c r="D291" s="288" t="s">
        <v>346</v>
      </c>
      <c r="E291" s="289" t="s">
        <v>555</v>
      </c>
      <c r="F291" s="290" t="s">
        <v>556</v>
      </c>
      <c r="G291" s="291" t="s">
        <v>390</v>
      </c>
      <c r="H291" s="292">
        <v>1</v>
      </c>
      <c r="I291" s="293"/>
      <c r="J291" s="294">
        <f>ROUND(I291*H291,2)</f>
        <v>0</v>
      </c>
      <c r="K291" s="290" t="s">
        <v>19</v>
      </c>
      <c r="L291" s="295"/>
      <c r="M291" s="296" t="s">
        <v>19</v>
      </c>
      <c r="N291" s="297" t="s">
        <v>47</v>
      </c>
      <c r="O291" s="86"/>
      <c r="P291" s="237">
        <f>O291*H291</f>
        <v>0</v>
      </c>
      <c r="Q291" s="237">
        <v>0.0020999999999999999</v>
      </c>
      <c r="R291" s="237">
        <f>Q291*H291</f>
        <v>0.0020999999999999999</v>
      </c>
      <c r="S291" s="237">
        <v>0</v>
      </c>
      <c r="T291" s="238">
        <f>S291*H291</f>
        <v>0</v>
      </c>
      <c r="U291" s="40"/>
      <c r="V291" s="40"/>
      <c r="W291" s="40"/>
      <c r="X291" s="40"/>
      <c r="Y291" s="40"/>
      <c r="Z291" s="40"/>
      <c r="AA291" s="40"/>
      <c r="AB291" s="40"/>
      <c r="AC291" s="40"/>
      <c r="AD291" s="40"/>
      <c r="AE291" s="40"/>
      <c r="AR291" s="239" t="s">
        <v>552</v>
      </c>
      <c r="AT291" s="239" t="s">
        <v>346</v>
      </c>
      <c r="AU291" s="239" t="s">
        <v>86</v>
      </c>
      <c r="AY291" s="19" t="s">
        <v>162</v>
      </c>
      <c r="BE291" s="240">
        <f>IF(N291="základní",J291,0)</f>
        <v>0</v>
      </c>
      <c r="BF291" s="240">
        <f>IF(N291="snížená",J291,0)</f>
        <v>0</v>
      </c>
      <c r="BG291" s="240">
        <f>IF(N291="zákl. přenesená",J291,0)</f>
        <v>0</v>
      </c>
      <c r="BH291" s="240">
        <f>IF(N291="sníž. přenesená",J291,0)</f>
        <v>0</v>
      </c>
      <c r="BI291" s="240">
        <f>IF(N291="nulová",J291,0)</f>
        <v>0</v>
      </c>
      <c r="BJ291" s="19" t="s">
        <v>84</v>
      </c>
      <c r="BK291" s="240">
        <f>ROUND(I291*H291,2)</f>
        <v>0</v>
      </c>
      <c r="BL291" s="19" t="s">
        <v>519</v>
      </c>
      <c r="BM291" s="239" t="s">
        <v>557</v>
      </c>
    </row>
    <row r="292" s="2" customFormat="1" ht="21.75" customHeight="1">
      <c r="A292" s="40"/>
      <c r="B292" s="41"/>
      <c r="C292" s="228" t="s">
        <v>558</v>
      </c>
      <c r="D292" s="228" t="s">
        <v>164</v>
      </c>
      <c r="E292" s="229" t="s">
        <v>559</v>
      </c>
      <c r="F292" s="230" t="s">
        <v>560</v>
      </c>
      <c r="G292" s="231" t="s">
        <v>390</v>
      </c>
      <c r="H292" s="232">
        <v>10</v>
      </c>
      <c r="I292" s="233"/>
      <c r="J292" s="234">
        <f>ROUND(I292*H292,2)</f>
        <v>0</v>
      </c>
      <c r="K292" s="230" t="s">
        <v>168</v>
      </c>
      <c r="L292" s="46"/>
      <c r="M292" s="235" t="s">
        <v>19</v>
      </c>
      <c r="N292" s="236" t="s">
        <v>47</v>
      </c>
      <c r="O292" s="86"/>
      <c r="P292" s="237">
        <f>O292*H292</f>
        <v>0</v>
      </c>
      <c r="Q292" s="237">
        <v>0.0016199999999999999</v>
      </c>
      <c r="R292" s="237">
        <f>Q292*H292</f>
        <v>0.016199999999999999</v>
      </c>
      <c r="S292" s="237">
        <v>0</v>
      </c>
      <c r="T292" s="238">
        <f>S292*H292</f>
        <v>0</v>
      </c>
      <c r="U292" s="40"/>
      <c r="V292" s="40"/>
      <c r="W292" s="40"/>
      <c r="X292" s="40"/>
      <c r="Y292" s="40"/>
      <c r="Z292" s="40"/>
      <c r="AA292" s="40"/>
      <c r="AB292" s="40"/>
      <c r="AC292" s="40"/>
      <c r="AD292" s="40"/>
      <c r="AE292" s="40"/>
      <c r="AR292" s="239" t="s">
        <v>169</v>
      </c>
      <c r="AT292" s="239" t="s">
        <v>164</v>
      </c>
      <c r="AU292" s="239" t="s">
        <v>86</v>
      </c>
      <c r="AY292" s="19" t="s">
        <v>162</v>
      </c>
      <c r="BE292" s="240">
        <f>IF(N292="základní",J292,0)</f>
        <v>0</v>
      </c>
      <c r="BF292" s="240">
        <f>IF(N292="snížená",J292,0)</f>
        <v>0</v>
      </c>
      <c r="BG292" s="240">
        <f>IF(N292="zákl. přenesená",J292,0)</f>
        <v>0</v>
      </c>
      <c r="BH292" s="240">
        <f>IF(N292="sníž. přenesená",J292,0)</f>
        <v>0</v>
      </c>
      <c r="BI292" s="240">
        <f>IF(N292="nulová",J292,0)</f>
        <v>0</v>
      </c>
      <c r="BJ292" s="19" t="s">
        <v>84</v>
      </c>
      <c r="BK292" s="240">
        <f>ROUND(I292*H292,2)</f>
        <v>0</v>
      </c>
      <c r="BL292" s="19" t="s">
        <v>169</v>
      </c>
      <c r="BM292" s="239" t="s">
        <v>561</v>
      </c>
    </row>
    <row r="293" s="2" customFormat="1">
      <c r="A293" s="40"/>
      <c r="B293" s="41"/>
      <c r="C293" s="42"/>
      <c r="D293" s="241" t="s">
        <v>171</v>
      </c>
      <c r="E293" s="42"/>
      <c r="F293" s="242" t="s">
        <v>547</v>
      </c>
      <c r="G293" s="42"/>
      <c r="H293" s="42"/>
      <c r="I293" s="148"/>
      <c r="J293" s="42"/>
      <c r="K293" s="42"/>
      <c r="L293" s="46"/>
      <c r="M293" s="243"/>
      <c r="N293" s="244"/>
      <c r="O293" s="86"/>
      <c r="P293" s="86"/>
      <c r="Q293" s="86"/>
      <c r="R293" s="86"/>
      <c r="S293" s="86"/>
      <c r="T293" s="87"/>
      <c r="U293" s="40"/>
      <c r="V293" s="40"/>
      <c r="W293" s="40"/>
      <c r="X293" s="40"/>
      <c r="Y293" s="40"/>
      <c r="Z293" s="40"/>
      <c r="AA293" s="40"/>
      <c r="AB293" s="40"/>
      <c r="AC293" s="40"/>
      <c r="AD293" s="40"/>
      <c r="AE293" s="40"/>
      <c r="AT293" s="19" t="s">
        <v>171</v>
      </c>
      <c r="AU293" s="19" t="s">
        <v>86</v>
      </c>
    </row>
    <row r="294" s="2" customFormat="1" ht="16.5" customHeight="1">
      <c r="A294" s="40"/>
      <c r="B294" s="41"/>
      <c r="C294" s="288" t="s">
        <v>562</v>
      </c>
      <c r="D294" s="288" t="s">
        <v>346</v>
      </c>
      <c r="E294" s="289" t="s">
        <v>563</v>
      </c>
      <c r="F294" s="290" t="s">
        <v>564</v>
      </c>
      <c r="G294" s="291" t="s">
        <v>390</v>
      </c>
      <c r="H294" s="292">
        <v>9</v>
      </c>
      <c r="I294" s="293"/>
      <c r="J294" s="294">
        <f>ROUND(I294*H294,2)</f>
        <v>0</v>
      </c>
      <c r="K294" s="290" t="s">
        <v>19</v>
      </c>
      <c r="L294" s="295"/>
      <c r="M294" s="296" t="s">
        <v>19</v>
      </c>
      <c r="N294" s="297" t="s">
        <v>47</v>
      </c>
      <c r="O294" s="86"/>
      <c r="P294" s="237">
        <f>O294*H294</f>
        <v>0</v>
      </c>
      <c r="Q294" s="237">
        <v>0.012</v>
      </c>
      <c r="R294" s="237">
        <f>Q294*H294</f>
        <v>0.108</v>
      </c>
      <c r="S294" s="237">
        <v>0</v>
      </c>
      <c r="T294" s="238">
        <f>S294*H294</f>
        <v>0</v>
      </c>
      <c r="U294" s="40"/>
      <c r="V294" s="40"/>
      <c r="W294" s="40"/>
      <c r="X294" s="40"/>
      <c r="Y294" s="40"/>
      <c r="Z294" s="40"/>
      <c r="AA294" s="40"/>
      <c r="AB294" s="40"/>
      <c r="AC294" s="40"/>
      <c r="AD294" s="40"/>
      <c r="AE294" s="40"/>
      <c r="AR294" s="239" t="s">
        <v>552</v>
      </c>
      <c r="AT294" s="239" t="s">
        <v>346</v>
      </c>
      <c r="AU294" s="239" t="s">
        <v>86</v>
      </c>
      <c r="AY294" s="19" t="s">
        <v>162</v>
      </c>
      <c r="BE294" s="240">
        <f>IF(N294="základní",J294,0)</f>
        <v>0</v>
      </c>
      <c r="BF294" s="240">
        <f>IF(N294="snížená",J294,0)</f>
        <v>0</v>
      </c>
      <c r="BG294" s="240">
        <f>IF(N294="zákl. přenesená",J294,0)</f>
        <v>0</v>
      </c>
      <c r="BH294" s="240">
        <f>IF(N294="sníž. přenesená",J294,0)</f>
        <v>0</v>
      </c>
      <c r="BI294" s="240">
        <f>IF(N294="nulová",J294,0)</f>
        <v>0</v>
      </c>
      <c r="BJ294" s="19" t="s">
        <v>84</v>
      </c>
      <c r="BK294" s="240">
        <f>ROUND(I294*H294,2)</f>
        <v>0</v>
      </c>
      <c r="BL294" s="19" t="s">
        <v>519</v>
      </c>
      <c r="BM294" s="239" t="s">
        <v>565</v>
      </c>
    </row>
    <row r="295" s="2" customFormat="1" ht="16.5" customHeight="1">
      <c r="A295" s="40"/>
      <c r="B295" s="41"/>
      <c r="C295" s="288" t="s">
        <v>566</v>
      </c>
      <c r="D295" s="288" t="s">
        <v>346</v>
      </c>
      <c r="E295" s="289" t="s">
        <v>567</v>
      </c>
      <c r="F295" s="290" t="s">
        <v>568</v>
      </c>
      <c r="G295" s="291" t="s">
        <v>551</v>
      </c>
      <c r="H295" s="292">
        <v>1</v>
      </c>
      <c r="I295" s="293"/>
      <c r="J295" s="294">
        <f>ROUND(I295*H295,2)</f>
        <v>0</v>
      </c>
      <c r="K295" s="290" t="s">
        <v>19</v>
      </c>
      <c r="L295" s="295"/>
      <c r="M295" s="296" t="s">
        <v>19</v>
      </c>
      <c r="N295" s="297" t="s">
        <v>47</v>
      </c>
      <c r="O295" s="86"/>
      <c r="P295" s="237">
        <f>O295*H295</f>
        <v>0</v>
      </c>
      <c r="Q295" s="237">
        <v>2.0000000000000002E-05</v>
      </c>
      <c r="R295" s="237">
        <f>Q295*H295</f>
        <v>2.0000000000000002E-05</v>
      </c>
      <c r="S295" s="237">
        <v>0</v>
      </c>
      <c r="T295" s="238">
        <f>S295*H295</f>
        <v>0</v>
      </c>
      <c r="U295" s="40"/>
      <c r="V295" s="40"/>
      <c r="W295" s="40"/>
      <c r="X295" s="40"/>
      <c r="Y295" s="40"/>
      <c r="Z295" s="40"/>
      <c r="AA295" s="40"/>
      <c r="AB295" s="40"/>
      <c r="AC295" s="40"/>
      <c r="AD295" s="40"/>
      <c r="AE295" s="40"/>
      <c r="AR295" s="239" t="s">
        <v>552</v>
      </c>
      <c r="AT295" s="239" t="s">
        <v>346</v>
      </c>
      <c r="AU295" s="239" t="s">
        <v>86</v>
      </c>
      <c r="AY295" s="19" t="s">
        <v>162</v>
      </c>
      <c r="BE295" s="240">
        <f>IF(N295="základní",J295,0)</f>
        <v>0</v>
      </c>
      <c r="BF295" s="240">
        <f>IF(N295="snížená",J295,0)</f>
        <v>0</v>
      </c>
      <c r="BG295" s="240">
        <f>IF(N295="zákl. přenesená",J295,0)</f>
        <v>0</v>
      </c>
      <c r="BH295" s="240">
        <f>IF(N295="sníž. přenesená",J295,0)</f>
        <v>0</v>
      </c>
      <c r="BI295" s="240">
        <f>IF(N295="nulová",J295,0)</f>
        <v>0</v>
      </c>
      <c r="BJ295" s="19" t="s">
        <v>84</v>
      </c>
      <c r="BK295" s="240">
        <f>ROUND(I295*H295,2)</f>
        <v>0</v>
      </c>
      <c r="BL295" s="19" t="s">
        <v>519</v>
      </c>
      <c r="BM295" s="239" t="s">
        <v>569</v>
      </c>
    </row>
    <row r="296" s="2" customFormat="1" ht="16.5" customHeight="1">
      <c r="A296" s="40"/>
      <c r="B296" s="41"/>
      <c r="C296" s="288" t="s">
        <v>570</v>
      </c>
      <c r="D296" s="288" t="s">
        <v>346</v>
      </c>
      <c r="E296" s="289" t="s">
        <v>571</v>
      </c>
      <c r="F296" s="290" t="s">
        <v>572</v>
      </c>
      <c r="G296" s="291" t="s">
        <v>390</v>
      </c>
      <c r="H296" s="292">
        <v>10</v>
      </c>
      <c r="I296" s="293"/>
      <c r="J296" s="294">
        <f>ROUND(I296*H296,2)</f>
        <v>0</v>
      </c>
      <c r="K296" s="290" t="s">
        <v>19</v>
      </c>
      <c r="L296" s="295"/>
      <c r="M296" s="296" t="s">
        <v>19</v>
      </c>
      <c r="N296" s="297" t="s">
        <v>47</v>
      </c>
      <c r="O296" s="86"/>
      <c r="P296" s="237">
        <f>O296*H296</f>
        <v>0</v>
      </c>
      <c r="Q296" s="237">
        <v>0.0020999999999999999</v>
      </c>
      <c r="R296" s="237">
        <f>Q296*H296</f>
        <v>0.020999999999999998</v>
      </c>
      <c r="S296" s="237">
        <v>0</v>
      </c>
      <c r="T296" s="238">
        <f>S296*H296</f>
        <v>0</v>
      </c>
      <c r="U296" s="40"/>
      <c r="V296" s="40"/>
      <c r="W296" s="40"/>
      <c r="X296" s="40"/>
      <c r="Y296" s="40"/>
      <c r="Z296" s="40"/>
      <c r="AA296" s="40"/>
      <c r="AB296" s="40"/>
      <c r="AC296" s="40"/>
      <c r="AD296" s="40"/>
      <c r="AE296" s="40"/>
      <c r="AR296" s="239" t="s">
        <v>552</v>
      </c>
      <c r="AT296" s="239" t="s">
        <v>346</v>
      </c>
      <c r="AU296" s="239" t="s">
        <v>86</v>
      </c>
      <c r="AY296" s="19" t="s">
        <v>162</v>
      </c>
      <c r="BE296" s="240">
        <f>IF(N296="základní",J296,0)</f>
        <v>0</v>
      </c>
      <c r="BF296" s="240">
        <f>IF(N296="snížená",J296,0)</f>
        <v>0</v>
      </c>
      <c r="BG296" s="240">
        <f>IF(N296="zákl. přenesená",J296,0)</f>
        <v>0</v>
      </c>
      <c r="BH296" s="240">
        <f>IF(N296="sníž. přenesená",J296,0)</f>
        <v>0</v>
      </c>
      <c r="BI296" s="240">
        <f>IF(N296="nulová",J296,0)</f>
        <v>0</v>
      </c>
      <c r="BJ296" s="19" t="s">
        <v>84</v>
      </c>
      <c r="BK296" s="240">
        <f>ROUND(I296*H296,2)</f>
        <v>0</v>
      </c>
      <c r="BL296" s="19" t="s">
        <v>519</v>
      </c>
      <c r="BM296" s="239" t="s">
        <v>573</v>
      </c>
    </row>
    <row r="297" s="2" customFormat="1" ht="21.75" customHeight="1">
      <c r="A297" s="40"/>
      <c r="B297" s="41"/>
      <c r="C297" s="228" t="s">
        <v>574</v>
      </c>
      <c r="D297" s="228" t="s">
        <v>164</v>
      </c>
      <c r="E297" s="229" t="s">
        <v>575</v>
      </c>
      <c r="F297" s="230" t="s">
        <v>576</v>
      </c>
      <c r="G297" s="231" t="s">
        <v>390</v>
      </c>
      <c r="H297" s="232">
        <v>5</v>
      </c>
      <c r="I297" s="233"/>
      <c r="J297" s="234">
        <f>ROUND(I297*H297,2)</f>
        <v>0</v>
      </c>
      <c r="K297" s="230" t="s">
        <v>168</v>
      </c>
      <c r="L297" s="46"/>
      <c r="M297" s="235" t="s">
        <v>19</v>
      </c>
      <c r="N297" s="236" t="s">
        <v>47</v>
      </c>
      <c r="O297" s="86"/>
      <c r="P297" s="237">
        <f>O297*H297</f>
        <v>0</v>
      </c>
      <c r="Q297" s="237">
        <v>0.00156</v>
      </c>
      <c r="R297" s="237">
        <f>Q297*H297</f>
        <v>0.0077999999999999996</v>
      </c>
      <c r="S297" s="237">
        <v>0</v>
      </c>
      <c r="T297" s="238">
        <f>S297*H297</f>
        <v>0</v>
      </c>
      <c r="U297" s="40"/>
      <c r="V297" s="40"/>
      <c r="W297" s="40"/>
      <c r="X297" s="40"/>
      <c r="Y297" s="40"/>
      <c r="Z297" s="40"/>
      <c r="AA297" s="40"/>
      <c r="AB297" s="40"/>
      <c r="AC297" s="40"/>
      <c r="AD297" s="40"/>
      <c r="AE297" s="40"/>
      <c r="AR297" s="239" t="s">
        <v>169</v>
      </c>
      <c r="AT297" s="239" t="s">
        <v>164</v>
      </c>
      <c r="AU297" s="239" t="s">
        <v>86</v>
      </c>
      <c r="AY297" s="19" t="s">
        <v>162</v>
      </c>
      <c r="BE297" s="240">
        <f>IF(N297="základní",J297,0)</f>
        <v>0</v>
      </c>
      <c r="BF297" s="240">
        <f>IF(N297="snížená",J297,0)</f>
        <v>0</v>
      </c>
      <c r="BG297" s="240">
        <f>IF(N297="zákl. přenesená",J297,0)</f>
        <v>0</v>
      </c>
      <c r="BH297" s="240">
        <f>IF(N297="sníž. přenesená",J297,0)</f>
        <v>0</v>
      </c>
      <c r="BI297" s="240">
        <f>IF(N297="nulová",J297,0)</f>
        <v>0</v>
      </c>
      <c r="BJ297" s="19" t="s">
        <v>84</v>
      </c>
      <c r="BK297" s="240">
        <f>ROUND(I297*H297,2)</f>
        <v>0</v>
      </c>
      <c r="BL297" s="19" t="s">
        <v>169</v>
      </c>
      <c r="BM297" s="239" t="s">
        <v>577</v>
      </c>
    </row>
    <row r="298" s="2" customFormat="1">
      <c r="A298" s="40"/>
      <c r="B298" s="41"/>
      <c r="C298" s="42"/>
      <c r="D298" s="241" t="s">
        <v>171</v>
      </c>
      <c r="E298" s="42"/>
      <c r="F298" s="242" t="s">
        <v>547</v>
      </c>
      <c r="G298" s="42"/>
      <c r="H298" s="42"/>
      <c r="I298" s="148"/>
      <c r="J298" s="42"/>
      <c r="K298" s="42"/>
      <c r="L298" s="46"/>
      <c r="M298" s="243"/>
      <c r="N298" s="244"/>
      <c r="O298" s="86"/>
      <c r="P298" s="86"/>
      <c r="Q298" s="86"/>
      <c r="R298" s="86"/>
      <c r="S298" s="86"/>
      <c r="T298" s="87"/>
      <c r="U298" s="40"/>
      <c r="V298" s="40"/>
      <c r="W298" s="40"/>
      <c r="X298" s="40"/>
      <c r="Y298" s="40"/>
      <c r="Z298" s="40"/>
      <c r="AA298" s="40"/>
      <c r="AB298" s="40"/>
      <c r="AC298" s="40"/>
      <c r="AD298" s="40"/>
      <c r="AE298" s="40"/>
      <c r="AT298" s="19" t="s">
        <v>171</v>
      </c>
      <c r="AU298" s="19" t="s">
        <v>86</v>
      </c>
    </row>
    <row r="299" s="2" customFormat="1" ht="16.5" customHeight="1">
      <c r="A299" s="40"/>
      <c r="B299" s="41"/>
      <c r="C299" s="288" t="s">
        <v>578</v>
      </c>
      <c r="D299" s="288" t="s">
        <v>346</v>
      </c>
      <c r="E299" s="289" t="s">
        <v>579</v>
      </c>
      <c r="F299" s="290" t="s">
        <v>580</v>
      </c>
      <c r="G299" s="291" t="s">
        <v>551</v>
      </c>
      <c r="H299" s="292">
        <v>5</v>
      </c>
      <c r="I299" s="293"/>
      <c r="J299" s="294">
        <f>ROUND(I299*H299,2)</f>
        <v>0</v>
      </c>
      <c r="K299" s="290" t="s">
        <v>19</v>
      </c>
      <c r="L299" s="295"/>
      <c r="M299" s="296" t="s">
        <v>19</v>
      </c>
      <c r="N299" s="297" t="s">
        <v>47</v>
      </c>
      <c r="O299" s="86"/>
      <c r="P299" s="237">
        <f>O299*H299</f>
        <v>0</v>
      </c>
      <c r="Q299" s="237">
        <v>0.016500000000000001</v>
      </c>
      <c r="R299" s="237">
        <f>Q299*H299</f>
        <v>0.082500000000000004</v>
      </c>
      <c r="S299" s="237">
        <v>0</v>
      </c>
      <c r="T299" s="238">
        <f>S299*H299</f>
        <v>0</v>
      </c>
      <c r="U299" s="40"/>
      <c r="V299" s="40"/>
      <c r="W299" s="40"/>
      <c r="X299" s="40"/>
      <c r="Y299" s="40"/>
      <c r="Z299" s="40"/>
      <c r="AA299" s="40"/>
      <c r="AB299" s="40"/>
      <c r="AC299" s="40"/>
      <c r="AD299" s="40"/>
      <c r="AE299" s="40"/>
      <c r="AR299" s="239" t="s">
        <v>211</v>
      </c>
      <c r="AT299" s="239" t="s">
        <v>346</v>
      </c>
      <c r="AU299" s="239" t="s">
        <v>86</v>
      </c>
      <c r="AY299" s="19" t="s">
        <v>162</v>
      </c>
      <c r="BE299" s="240">
        <f>IF(N299="základní",J299,0)</f>
        <v>0</v>
      </c>
      <c r="BF299" s="240">
        <f>IF(N299="snížená",J299,0)</f>
        <v>0</v>
      </c>
      <c r="BG299" s="240">
        <f>IF(N299="zákl. přenesená",J299,0)</f>
        <v>0</v>
      </c>
      <c r="BH299" s="240">
        <f>IF(N299="sníž. přenesená",J299,0)</f>
        <v>0</v>
      </c>
      <c r="BI299" s="240">
        <f>IF(N299="nulová",J299,0)</f>
        <v>0</v>
      </c>
      <c r="BJ299" s="19" t="s">
        <v>84</v>
      </c>
      <c r="BK299" s="240">
        <f>ROUND(I299*H299,2)</f>
        <v>0</v>
      </c>
      <c r="BL299" s="19" t="s">
        <v>169</v>
      </c>
      <c r="BM299" s="239" t="s">
        <v>581</v>
      </c>
    </row>
    <row r="300" s="2" customFormat="1" ht="21.75" customHeight="1">
      <c r="A300" s="40"/>
      <c r="B300" s="41"/>
      <c r="C300" s="228" t="s">
        <v>582</v>
      </c>
      <c r="D300" s="228" t="s">
        <v>164</v>
      </c>
      <c r="E300" s="229" t="s">
        <v>583</v>
      </c>
      <c r="F300" s="230" t="s">
        <v>584</v>
      </c>
      <c r="G300" s="231" t="s">
        <v>390</v>
      </c>
      <c r="H300" s="232">
        <v>1</v>
      </c>
      <c r="I300" s="233"/>
      <c r="J300" s="234">
        <f>ROUND(I300*H300,2)</f>
        <v>0</v>
      </c>
      <c r="K300" s="230" t="s">
        <v>168</v>
      </c>
      <c r="L300" s="46"/>
      <c r="M300" s="235" t="s">
        <v>19</v>
      </c>
      <c r="N300" s="236" t="s">
        <v>47</v>
      </c>
      <c r="O300" s="86"/>
      <c r="P300" s="237">
        <f>O300*H300</f>
        <v>0</v>
      </c>
      <c r="Q300" s="237">
        <v>0.00156</v>
      </c>
      <c r="R300" s="237">
        <f>Q300*H300</f>
        <v>0.00156</v>
      </c>
      <c r="S300" s="237">
        <v>0</v>
      </c>
      <c r="T300" s="238">
        <f>S300*H300</f>
        <v>0</v>
      </c>
      <c r="U300" s="40"/>
      <c r="V300" s="40"/>
      <c r="W300" s="40"/>
      <c r="X300" s="40"/>
      <c r="Y300" s="40"/>
      <c r="Z300" s="40"/>
      <c r="AA300" s="40"/>
      <c r="AB300" s="40"/>
      <c r="AC300" s="40"/>
      <c r="AD300" s="40"/>
      <c r="AE300" s="40"/>
      <c r="AR300" s="239" t="s">
        <v>169</v>
      </c>
      <c r="AT300" s="239" t="s">
        <v>164</v>
      </c>
      <c r="AU300" s="239" t="s">
        <v>86</v>
      </c>
      <c r="AY300" s="19" t="s">
        <v>162</v>
      </c>
      <c r="BE300" s="240">
        <f>IF(N300="základní",J300,0)</f>
        <v>0</v>
      </c>
      <c r="BF300" s="240">
        <f>IF(N300="snížená",J300,0)</f>
        <v>0</v>
      </c>
      <c r="BG300" s="240">
        <f>IF(N300="zákl. přenesená",J300,0)</f>
        <v>0</v>
      </c>
      <c r="BH300" s="240">
        <f>IF(N300="sníž. přenesená",J300,0)</f>
        <v>0</v>
      </c>
      <c r="BI300" s="240">
        <f>IF(N300="nulová",J300,0)</f>
        <v>0</v>
      </c>
      <c r="BJ300" s="19" t="s">
        <v>84</v>
      </c>
      <c r="BK300" s="240">
        <f>ROUND(I300*H300,2)</f>
        <v>0</v>
      </c>
      <c r="BL300" s="19" t="s">
        <v>169</v>
      </c>
      <c r="BM300" s="239" t="s">
        <v>585</v>
      </c>
    </row>
    <row r="301" s="2" customFormat="1">
      <c r="A301" s="40"/>
      <c r="B301" s="41"/>
      <c r="C301" s="42"/>
      <c r="D301" s="241" t="s">
        <v>171</v>
      </c>
      <c r="E301" s="42"/>
      <c r="F301" s="242" t="s">
        <v>547</v>
      </c>
      <c r="G301" s="42"/>
      <c r="H301" s="42"/>
      <c r="I301" s="148"/>
      <c r="J301" s="42"/>
      <c r="K301" s="42"/>
      <c r="L301" s="46"/>
      <c r="M301" s="243"/>
      <c r="N301" s="244"/>
      <c r="O301" s="86"/>
      <c r="P301" s="86"/>
      <c r="Q301" s="86"/>
      <c r="R301" s="86"/>
      <c r="S301" s="86"/>
      <c r="T301" s="87"/>
      <c r="U301" s="40"/>
      <c r="V301" s="40"/>
      <c r="W301" s="40"/>
      <c r="X301" s="40"/>
      <c r="Y301" s="40"/>
      <c r="Z301" s="40"/>
      <c r="AA301" s="40"/>
      <c r="AB301" s="40"/>
      <c r="AC301" s="40"/>
      <c r="AD301" s="40"/>
      <c r="AE301" s="40"/>
      <c r="AT301" s="19" t="s">
        <v>171</v>
      </c>
      <c r="AU301" s="19" t="s">
        <v>86</v>
      </c>
    </row>
    <row r="302" s="2" customFormat="1" ht="16.5" customHeight="1">
      <c r="A302" s="40"/>
      <c r="B302" s="41"/>
      <c r="C302" s="288" t="s">
        <v>586</v>
      </c>
      <c r="D302" s="288" t="s">
        <v>346</v>
      </c>
      <c r="E302" s="289" t="s">
        <v>587</v>
      </c>
      <c r="F302" s="290" t="s">
        <v>588</v>
      </c>
      <c r="G302" s="291" t="s">
        <v>551</v>
      </c>
      <c r="H302" s="292">
        <v>1</v>
      </c>
      <c r="I302" s="293"/>
      <c r="J302" s="294">
        <f>ROUND(I302*H302,2)</f>
        <v>0</v>
      </c>
      <c r="K302" s="290" t="s">
        <v>19</v>
      </c>
      <c r="L302" s="295"/>
      <c r="M302" s="296" t="s">
        <v>19</v>
      </c>
      <c r="N302" s="297" t="s">
        <v>47</v>
      </c>
      <c r="O302" s="86"/>
      <c r="P302" s="237">
        <f>O302*H302</f>
        <v>0</v>
      </c>
      <c r="Q302" s="237">
        <v>2.0000000000000002E-05</v>
      </c>
      <c r="R302" s="237">
        <f>Q302*H302</f>
        <v>2.0000000000000002E-05</v>
      </c>
      <c r="S302" s="237">
        <v>0</v>
      </c>
      <c r="T302" s="238">
        <f>S302*H302</f>
        <v>0</v>
      </c>
      <c r="U302" s="40"/>
      <c r="V302" s="40"/>
      <c r="W302" s="40"/>
      <c r="X302" s="40"/>
      <c r="Y302" s="40"/>
      <c r="Z302" s="40"/>
      <c r="AA302" s="40"/>
      <c r="AB302" s="40"/>
      <c r="AC302" s="40"/>
      <c r="AD302" s="40"/>
      <c r="AE302" s="40"/>
      <c r="AR302" s="239" t="s">
        <v>211</v>
      </c>
      <c r="AT302" s="239" t="s">
        <v>346</v>
      </c>
      <c r="AU302" s="239" t="s">
        <v>86</v>
      </c>
      <c r="AY302" s="19" t="s">
        <v>162</v>
      </c>
      <c r="BE302" s="240">
        <f>IF(N302="základní",J302,0)</f>
        <v>0</v>
      </c>
      <c r="BF302" s="240">
        <f>IF(N302="snížená",J302,0)</f>
        <v>0</v>
      </c>
      <c r="BG302" s="240">
        <f>IF(N302="zákl. přenesená",J302,0)</f>
        <v>0</v>
      </c>
      <c r="BH302" s="240">
        <f>IF(N302="sníž. přenesená",J302,0)</f>
        <v>0</v>
      </c>
      <c r="BI302" s="240">
        <f>IF(N302="nulová",J302,0)</f>
        <v>0</v>
      </c>
      <c r="BJ302" s="19" t="s">
        <v>84</v>
      </c>
      <c r="BK302" s="240">
        <f>ROUND(I302*H302,2)</f>
        <v>0</v>
      </c>
      <c r="BL302" s="19" t="s">
        <v>169</v>
      </c>
      <c r="BM302" s="239" t="s">
        <v>589</v>
      </c>
    </row>
    <row r="303" s="2" customFormat="1" ht="21.75" customHeight="1">
      <c r="A303" s="40"/>
      <c r="B303" s="41"/>
      <c r="C303" s="228" t="s">
        <v>590</v>
      </c>
      <c r="D303" s="228" t="s">
        <v>164</v>
      </c>
      <c r="E303" s="229" t="s">
        <v>591</v>
      </c>
      <c r="F303" s="230" t="s">
        <v>592</v>
      </c>
      <c r="G303" s="231" t="s">
        <v>390</v>
      </c>
      <c r="H303" s="232">
        <v>1</v>
      </c>
      <c r="I303" s="233"/>
      <c r="J303" s="234">
        <f>ROUND(I303*H303,2)</f>
        <v>0</v>
      </c>
      <c r="K303" s="230" t="s">
        <v>19</v>
      </c>
      <c r="L303" s="46"/>
      <c r="M303" s="235" t="s">
        <v>19</v>
      </c>
      <c r="N303" s="236" t="s">
        <v>47</v>
      </c>
      <c r="O303" s="86"/>
      <c r="P303" s="237">
        <f>O303*H303</f>
        <v>0</v>
      </c>
      <c r="Q303" s="237">
        <v>0.010500000000000001</v>
      </c>
      <c r="R303" s="237">
        <f>Q303*H303</f>
        <v>0.010500000000000001</v>
      </c>
      <c r="S303" s="237">
        <v>0</v>
      </c>
      <c r="T303" s="238">
        <f>S303*H303</f>
        <v>0</v>
      </c>
      <c r="U303" s="40"/>
      <c r="V303" s="40"/>
      <c r="W303" s="40"/>
      <c r="X303" s="40"/>
      <c r="Y303" s="40"/>
      <c r="Z303" s="40"/>
      <c r="AA303" s="40"/>
      <c r="AB303" s="40"/>
      <c r="AC303" s="40"/>
      <c r="AD303" s="40"/>
      <c r="AE303" s="40"/>
      <c r="AR303" s="239" t="s">
        <v>169</v>
      </c>
      <c r="AT303" s="239" t="s">
        <v>164</v>
      </c>
      <c r="AU303" s="239" t="s">
        <v>86</v>
      </c>
      <c r="AY303" s="19" t="s">
        <v>162</v>
      </c>
      <c r="BE303" s="240">
        <f>IF(N303="základní",J303,0)</f>
        <v>0</v>
      </c>
      <c r="BF303" s="240">
        <f>IF(N303="snížená",J303,0)</f>
        <v>0</v>
      </c>
      <c r="BG303" s="240">
        <f>IF(N303="zákl. přenesená",J303,0)</f>
        <v>0</v>
      </c>
      <c r="BH303" s="240">
        <f>IF(N303="sníž. přenesená",J303,0)</f>
        <v>0</v>
      </c>
      <c r="BI303" s="240">
        <f>IF(N303="nulová",J303,0)</f>
        <v>0</v>
      </c>
      <c r="BJ303" s="19" t="s">
        <v>84</v>
      </c>
      <c r="BK303" s="240">
        <f>ROUND(I303*H303,2)</f>
        <v>0</v>
      </c>
      <c r="BL303" s="19" t="s">
        <v>169</v>
      </c>
      <c r="BM303" s="239" t="s">
        <v>593</v>
      </c>
    </row>
    <row r="304" s="2" customFormat="1" ht="16.5" customHeight="1">
      <c r="A304" s="40"/>
      <c r="B304" s="41"/>
      <c r="C304" s="288" t="s">
        <v>594</v>
      </c>
      <c r="D304" s="288" t="s">
        <v>346</v>
      </c>
      <c r="E304" s="289" t="s">
        <v>595</v>
      </c>
      <c r="F304" s="290" t="s">
        <v>596</v>
      </c>
      <c r="G304" s="291" t="s">
        <v>390</v>
      </c>
      <c r="H304" s="292">
        <v>2</v>
      </c>
      <c r="I304" s="293"/>
      <c r="J304" s="294">
        <f>ROUND(I304*H304,2)</f>
        <v>0</v>
      </c>
      <c r="K304" s="290" t="s">
        <v>19</v>
      </c>
      <c r="L304" s="295"/>
      <c r="M304" s="296" t="s">
        <v>19</v>
      </c>
      <c r="N304" s="297" t="s">
        <v>47</v>
      </c>
      <c r="O304" s="86"/>
      <c r="P304" s="237">
        <f>O304*H304</f>
        <v>0</v>
      </c>
      <c r="Q304" s="237">
        <v>0</v>
      </c>
      <c r="R304" s="237">
        <f>Q304*H304</f>
        <v>0</v>
      </c>
      <c r="S304" s="237">
        <v>0</v>
      </c>
      <c r="T304" s="238">
        <f>S304*H304</f>
        <v>0</v>
      </c>
      <c r="U304" s="40"/>
      <c r="V304" s="40"/>
      <c r="W304" s="40"/>
      <c r="X304" s="40"/>
      <c r="Y304" s="40"/>
      <c r="Z304" s="40"/>
      <c r="AA304" s="40"/>
      <c r="AB304" s="40"/>
      <c r="AC304" s="40"/>
      <c r="AD304" s="40"/>
      <c r="AE304" s="40"/>
      <c r="AR304" s="239" t="s">
        <v>211</v>
      </c>
      <c r="AT304" s="239" t="s">
        <v>346</v>
      </c>
      <c r="AU304" s="239" t="s">
        <v>86</v>
      </c>
      <c r="AY304" s="19" t="s">
        <v>162</v>
      </c>
      <c r="BE304" s="240">
        <f>IF(N304="základní",J304,0)</f>
        <v>0</v>
      </c>
      <c r="BF304" s="240">
        <f>IF(N304="snížená",J304,0)</f>
        <v>0</v>
      </c>
      <c r="BG304" s="240">
        <f>IF(N304="zákl. přenesená",J304,0)</f>
        <v>0</v>
      </c>
      <c r="BH304" s="240">
        <f>IF(N304="sníž. přenesená",J304,0)</f>
        <v>0</v>
      </c>
      <c r="BI304" s="240">
        <f>IF(N304="nulová",J304,0)</f>
        <v>0</v>
      </c>
      <c r="BJ304" s="19" t="s">
        <v>84</v>
      </c>
      <c r="BK304" s="240">
        <f>ROUND(I304*H304,2)</f>
        <v>0</v>
      </c>
      <c r="BL304" s="19" t="s">
        <v>169</v>
      </c>
      <c r="BM304" s="239" t="s">
        <v>597</v>
      </c>
    </row>
    <row r="305" s="2" customFormat="1" ht="16.5" customHeight="1">
      <c r="A305" s="40"/>
      <c r="B305" s="41"/>
      <c r="C305" s="288" t="s">
        <v>598</v>
      </c>
      <c r="D305" s="288" t="s">
        <v>346</v>
      </c>
      <c r="E305" s="289" t="s">
        <v>599</v>
      </c>
      <c r="F305" s="290" t="s">
        <v>600</v>
      </c>
      <c r="G305" s="291" t="s">
        <v>390</v>
      </c>
      <c r="H305" s="292">
        <v>42</v>
      </c>
      <c r="I305" s="293"/>
      <c r="J305" s="294">
        <f>ROUND(I305*H305,2)</f>
        <v>0</v>
      </c>
      <c r="K305" s="290" t="s">
        <v>19</v>
      </c>
      <c r="L305" s="295"/>
      <c r="M305" s="296" t="s">
        <v>19</v>
      </c>
      <c r="N305" s="297" t="s">
        <v>47</v>
      </c>
      <c r="O305" s="86"/>
      <c r="P305" s="237">
        <f>O305*H305</f>
        <v>0</v>
      </c>
      <c r="Q305" s="237">
        <v>0</v>
      </c>
      <c r="R305" s="237">
        <f>Q305*H305</f>
        <v>0</v>
      </c>
      <c r="S305" s="237">
        <v>0</v>
      </c>
      <c r="T305" s="238">
        <f>S305*H305</f>
        <v>0</v>
      </c>
      <c r="U305" s="40"/>
      <c r="V305" s="40"/>
      <c r="W305" s="40"/>
      <c r="X305" s="40"/>
      <c r="Y305" s="40"/>
      <c r="Z305" s="40"/>
      <c r="AA305" s="40"/>
      <c r="AB305" s="40"/>
      <c r="AC305" s="40"/>
      <c r="AD305" s="40"/>
      <c r="AE305" s="40"/>
      <c r="AR305" s="239" t="s">
        <v>211</v>
      </c>
      <c r="AT305" s="239" t="s">
        <v>346</v>
      </c>
      <c r="AU305" s="239" t="s">
        <v>86</v>
      </c>
      <c r="AY305" s="19" t="s">
        <v>162</v>
      </c>
      <c r="BE305" s="240">
        <f>IF(N305="základní",J305,0)</f>
        <v>0</v>
      </c>
      <c r="BF305" s="240">
        <f>IF(N305="snížená",J305,0)</f>
        <v>0</v>
      </c>
      <c r="BG305" s="240">
        <f>IF(N305="zákl. přenesená",J305,0)</f>
        <v>0</v>
      </c>
      <c r="BH305" s="240">
        <f>IF(N305="sníž. přenesená",J305,0)</f>
        <v>0</v>
      </c>
      <c r="BI305" s="240">
        <f>IF(N305="nulová",J305,0)</f>
        <v>0</v>
      </c>
      <c r="BJ305" s="19" t="s">
        <v>84</v>
      </c>
      <c r="BK305" s="240">
        <f>ROUND(I305*H305,2)</f>
        <v>0</v>
      </c>
      <c r="BL305" s="19" t="s">
        <v>169</v>
      </c>
      <c r="BM305" s="239" t="s">
        <v>601</v>
      </c>
    </row>
    <row r="306" s="2" customFormat="1" ht="16.5" customHeight="1">
      <c r="A306" s="40"/>
      <c r="B306" s="41"/>
      <c r="C306" s="228" t="s">
        <v>602</v>
      </c>
      <c r="D306" s="228" t="s">
        <v>164</v>
      </c>
      <c r="E306" s="229" t="s">
        <v>603</v>
      </c>
      <c r="F306" s="230" t="s">
        <v>604</v>
      </c>
      <c r="G306" s="231" t="s">
        <v>202</v>
      </c>
      <c r="H306" s="232">
        <v>1929</v>
      </c>
      <c r="I306" s="233"/>
      <c r="J306" s="234">
        <f>ROUND(I306*H306,2)</f>
        <v>0</v>
      </c>
      <c r="K306" s="230" t="s">
        <v>168</v>
      </c>
      <c r="L306" s="46"/>
      <c r="M306" s="235" t="s">
        <v>19</v>
      </c>
      <c r="N306" s="236" t="s">
        <v>47</v>
      </c>
      <c r="O306" s="86"/>
      <c r="P306" s="237">
        <f>O306*H306</f>
        <v>0</v>
      </c>
      <c r="Q306" s="237">
        <v>0</v>
      </c>
      <c r="R306" s="237">
        <f>Q306*H306</f>
        <v>0</v>
      </c>
      <c r="S306" s="237">
        <v>0</v>
      </c>
      <c r="T306" s="238">
        <f>S306*H306</f>
        <v>0</v>
      </c>
      <c r="U306" s="40"/>
      <c r="V306" s="40"/>
      <c r="W306" s="40"/>
      <c r="X306" s="40"/>
      <c r="Y306" s="40"/>
      <c r="Z306" s="40"/>
      <c r="AA306" s="40"/>
      <c r="AB306" s="40"/>
      <c r="AC306" s="40"/>
      <c r="AD306" s="40"/>
      <c r="AE306" s="40"/>
      <c r="AR306" s="239" t="s">
        <v>169</v>
      </c>
      <c r="AT306" s="239" t="s">
        <v>164</v>
      </c>
      <c r="AU306" s="239" t="s">
        <v>86</v>
      </c>
      <c r="AY306" s="19" t="s">
        <v>162</v>
      </c>
      <c r="BE306" s="240">
        <f>IF(N306="základní",J306,0)</f>
        <v>0</v>
      </c>
      <c r="BF306" s="240">
        <f>IF(N306="snížená",J306,0)</f>
        <v>0</v>
      </c>
      <c r="BG306" s="240">
        <f>IF(N306="zákl. přenesená",J306,0)</f>
        <v>0</v>
      </c>
      <c r="BH306" s="240">
        <f>IF(N306="sníž. přenesená",J306,0)</f>
        <v>0</v>
      </c>
      <c r="BI306" s="240">
        <f>IF(N306="nulová",J306,0)</f>
        <v>0</v>
      </c>
      <c r="BJ306" s="19" t="s">
        <v>84</v>
      </c>
      <c r="BK306" s="240">
        <f>ROUND(I306*H306,2)</f>
        <v>0</v>
      </c>
      <c r="BL306" s="19" t="s">
        <v>169</v>
      </c>
      <c r="BM306" s="239" t="s">
        <v>605</v>
      </c>
    </row>
    <row r="307" s="2" customFormat="1">
      <c r="A307" s="40"/>
      <c r="B307" s="41"/>
      <c r="C307" s="42"/>
      <c r="D307" s="241" t="s">
        <v>171</v>
      </c>
      <c r="E307" s="42"/>
      <c r="F307" s="242" t="s">
        <v>606</v>
      </c>
      <c r="G307" s="42"/>
      <c r="H307" s="42"/>
      <c r="I307" s="148"/>
      <c r="J307" s="42"/>
      <c r="K307" s="42"/>
      <c r="L307" s="46"/>
      <c r="M307" s="243"/>
      <c r="N307" s="244"/>
      <c r="O307" s="86"/>
      <c r="P307" s="86"/>
      <c r="Q307" s="86"/>
      <c r="R307" s="86"/>
      <c r="S307" s="86"/>
      <c r="T307" s="87"/>
      <c r="U307" s="40"/>
      <c r="V307" s="40"/>
      <c r="W307" s="40"/>
      <c r="X307" s="40"/>
      <c r="Y307" s="40"/>
      <c r="Z307" s="40"/>
      <c r="AA307" s="40"/>
      <c r="AB307" s="40"/>
      <c r="AC307" s="40"/>
      <c r="AD307" s="40"/>
      <c r="AE307" s="40"/>
      <c r="AT307" s="19" t="s">
        <v>171</v>
      </c>
      <c r="AU307" s="19" t="s">
        <v>86</v>
      </c>
    </row>
    <row r="308" s="2" customFormat="1" ht="16.5" customHeight="1">
      <c r="A308" s="40"/>
      <c r="B308" s="41"/>
      <c r="C308" s="228" t="s">
        <v>607</v>
      </c>
      <c r="D308" s="228" t="s">
        <v>164</v>
      </c>
      <c r="E308" s="229" t="s">
        <v>608</v>
      </c>
      <c r="F308" s="230" t="s">
        <v>609</v>
      </c>
      <c r="G308" s="231" t="s">
        <v>610</v>
      </c>
      <c r="H308" s="232">
        <v>6</v>
      </c>
      <c r="I308" s="233"/>
      <c r="J308" s="234">
        <f>ROUND(I308*H308,2)</f>
        <v>0</v>
      </c>
      <c r="K308" s="230" t="s">
        <v>19</v>
      </c>
      <c r="L308" s="46"/>
      <c r="M308" s="235" t="s">
        <v>19</v>
      </c>
      <c r="N308" s="236" t="s">
        <v>47</v>
      </c>
      <c r="O308" s="86"/>
      <c r="P308" s="237">
        <f>O308*H308</f>
        <v>0</v>
      </c>
      <c r="Q308" s="237">
        <v>0.03168</v>
      </c>
      <c r="R308" s="237">
        <f>Q308*H308</f>
        <v>0.19008</v>
      </c>
      <c r="S308" s="237">
        <v>0</v>
      </c>
      <c r="T308" s="238">
        <f>S308*H308</f>
        <v>0</v>
      </c>
      <c r="U308" s="40"/>
      <c r="V308" s="40"/>
      <c r="W308" s="40"/>
      <c r="X308" s="40"/>
      <c r="Y308" s="40"/>
      <c r="Z308" s="40"/>
      <c r="AA308" s="40"/>
      <c r="AB308" s="40"/>
      <c r="AC308" s="40"/>
      <c r="AD308" s="40"/>
      <c r="AE308" s="40"/>
      <c r="AR308" s="239" t="s">
        <v>169</v>
      </c>
      <c r="AT308" s="239" t="s">
        <v>164</v>
      </c>
      <c r="AU308" s="239" t="s">
        <v>86</v>
      </c>
      <c r="AY308" s="19" t="s">
        <v>162</v>
      </c>
      <c r="BE308" s="240">
        <f>IF(N308="základní",J308,0)</f>
        <v>0</v>
      </c>
      <c r="BF308" s="240">
        <f>IF(N308="snížená",J308,0)</f>
        <v>0</v>
      </c>
      <c r="BG308" s="240">
        <f>IF(N308="zákl. přenesená",J308,0)</f>
        <v>0</v>
      </c>
      <c r="BH308" s="240">
        <f>IF(N308="sníž. přenesená",J308,0)</f>
        <v>0</v>
      </c>
      <c r="BI308" s="240">
        <f>IF(N308="nulová",J308,0)</f>
        <v>0</v>
      </c>
      <c r="BJ308" s="19" t="s">
        <v>84</v>
      </c>
      <c r="BK308" s="240">
        <f>ROUND(I308*H308,2)</f>
        <v>0</v>
      </c>
      <c r="BL308" s="19" t="s">
        <v>169</v>
      </c>
      <c r="BM308" s="239" t="s">
        <v>611</v>
      </c>
    </row>
    <row r="309" s="2" customFormat="1">
      <c r="A309" s="40"/>
      <c r="B309" s="41"/>
      <c r="C309" s="42"/>
      <c r="D309" s="241" t="s">
        <v>356</v>
      </c>
      <c r="E309" s="42"/>
      <c r="F309" s="242" t="s">
        <v>612</v>
      </c>
      <c r="G309" s="42"/>
      <c r="H309" s="42"/>
      <c r="I309" s="148"/>
      <c r="J309" s="42"/>
      <c r="K309" s="42"/>
      <c r="L309" s="46"/>
      <c r="M309" s="243"/>
      <c r="N309" s="244"/>
      <c r="O309" s="86"/>
      <c r="P309" s="86"/>
      <c r="Q309" s="86"/>
      <c r="R309" s="86"/>
      <c r="S309" s="86"/>
      <c r="T309" s="87"/>
      <c r="U309" s="40"/>
      <c r="V309" s="40"/>
      <c r="W309" s="40"/>
      <c r="X309" s="40"/>
      <c r="Y309" s="40"/>
      <c r="Z309" s="40"/>
      <c r="AA309" s="40"/>
      <c r="AB309" s="40"/>
      <c r="AC309" s="40"/>
      <c r="AD309" s="40"/>
      <c r="AE309" s="40"/>
      <c r="AT309" s="19" t="s">
        <v>356</v>
      </c>
      <c r="AU309" s="19" t="s">
        <v>86</v>
      </c>
    </row>
    <row r="310" s="2" customFormat="1" ht="16.5" customHeight="1">
      <c r="A310" s="40"/>
      <c r="B310" s="41"/>
      <c r="C310" s="228" t="s">
        <v>613</v>
      </c>
      <c r="D310" s="228" t="s">
        <v>164</v>
      </c>
      <c r="E310" s="229" t="s">
        <v>614</v>
      </c>
      <c r="F310" s="230" t="s">
        <v>615</v>
      </c>
      <c r="G310" s="231" t="s">
        <v>390</v>
      </c>
      <c r="H310" s="232">
        <v>7</v>
      </c>
      <c r="I310" s="233"/>
      <c r="J310" s="234">
        <f>ROUND(I310*H310,2)</f>
        <v>0</v>
      </c>
      <c r="K310" s="230" t="s">
        <v>168</v>
      </c>
      <c r="L310" s="46"/>
      <c r="M310" s="235" t="s">
        <v>19</v>
      </c>
      <c r="N310" s="236" t="s">
        <v>47</v>
      </c>
      <c r="O310" s="86"/>
      <c r="P310" s="237">
        <f>O310*H310</f>
        <v>0</v>
      </c>
      <c r="Q310" s="237">
        <v>0.21734000000000001</v>
      </c>
      <c r="R310" s="237">
        <f>Q310*H310</f>
        <v>1.52138</v>
      </c>
      <c r="S310" s="237">
        <v>0</v>
      </c>
      <c r="T310" s="238">
        <f>S310*H310</f>
        <v>0</v>
      </c>
      <c r="U310" s="40"/>
      <c r="V310" s="40"/>
      <c r="W310" s="40"/>
      <c r="X310" s="40"/>
      <c r="Y310" s="40"/>
      <c r="Z310" s="40"/>
      <c r="AA310" s="40"/>
      <c r="AB310" s="40"/>
      <c r="AC310" s="40"/>
      <c r="AD310" s="40"/>
      <c r="AE310" s="40"/>
      <c r="AR310" s="239" t="s">
        <v>169</v>
      </c>
      <c r="AT310" s="239" t="s">
        <v>164</v>
      </c>
      <c r="AU310" s="239" t="s">
        <v>86</v>
      </c>
      <c r="AY310" s="19" t="s">
        <v>162</v>
      </c>
      <c r="BE310" s="240">
        <f>IF(N310="základní",J310,0)</f>
        <v>0</v>
      </c>
      <c r="BF310" s="240">
        <f>IF(N310="snížená",J310,0)</f>
        <v>0</v>
      </c>
      <c r="BG310" s="240">
        <f>IF(N310="zákl. přenesená",J310,0)</f>
        <v>0</v>
      </c>
      <c r="BH310" s="240">
        <f>IF(N310="sníž. přenesená",J310,0)</f>
        <v>0</v>
      </c>
      <c r="BI310" s="240">
        <f>IF(N310="nulová",J310,0)</f>
        <v>0</v>
      </c>
      <c r="BJ310" s="19" t="s">
        <v>84</v>
      </c>
      <c r="BK310" s="240">
        <f>ROUND(I310*H310,2)</f>
        <v>0</v>
      </c>
      <c r="BL310" s="19" t="s">
        <v>169</v>
      </c>
      <c r="BM310" s="239" t="s">
        <v>616</v>
      </c>
    </row>
    <row r="311" s="2" customFormat="1">
      <c r="A311" s="40"/>
      <c r="B311" s="41"/>
      <c r="C311" s="42"/>
      <c r="D311" s="241" t="s">
        <v>171</v>
      </c>
      <c r="E311" s="42"/>
      <c r="F311" s="242" t="s">
        <v>617</v>
      </c>
      <c r="G311" s="42"/>
      <c r="H311" s="42"/>
      <c r="I311" s="148"/>
      <c r="J311" s="42"/>
      <c r="K311" s="42"/>
      <c r="L311" s="46"/>
      <c r="M311" s="243"/>
      <c r="N311" s="244"/>
      <c r="O311" s="86"/>
      <c r="P311" s="86"/>
      <c r="Q311" s="86"/>
      <c r="R311" s="86"/>
      <c r="S311" s="86"/>
      <c r="T311" s="87"/>
      <c r="U311" s="40"/>
      <c r="V311" s="40"/>
      <c r="W311" s="40"/>
      <c r="X311" s="40"/>
      <c r="Y311" s="40"/>
      <c r="Z311" s="40"/>
      <c r="AA311" s="40"/>
      <c r="AB311" s="40"/>
      <c r="AC311" s="40"/>
      <c r="AD311" s="40"/>
      <c r="AE311" s="40"/>
      <c r="AT311" s="19" t="s">
        <v>171</v>
      </c>
      <c r="AU311" s="19" t="s">
        <v>86</v>
      </c>
    </row>
    <row r="312" s="13" customFormat="1">
      <c r="A312" s="13"/>
      <c r="B312" s="245"/>
      <c r="C312" s="246"/>
      <c r="D312" s="241" t="s">
        <v>173</v>
      </c>
      <c r="E312" s="247" t="s">
        <v>19</v>
      </c>
      <c r="F312" s="248" t="s">
        <v>618</v>
      </c>
      <c r="G312" s="246"/>
      <c r="H312" s="249">
        <v>7</v>
      </c>
      <c r="I312" s="250"/>
      <c r="J312" s="246"/>
      <c r="K312" s="246"/>
      <c r="L312" s="251"/>
      <c r="M312" s="252"/>
      <c r="N312" s="253"/>
      <c r="O312" s="253"/>
      <c r="P312" s="253"/>
      <c r="Q312" s="253"/>
      <c r="R312" s="253"/>
      <c r="S312" s="253"/>
      <c r="T312" s="254"/>
      <c r="U312" s="13"/>
      <c r="V312" s="13"/>
      <c r="W312" s="13"/>
      <c r="X312" s="13"/>
      <c r="Y312" s="13"/>
      <c r="Z312" s="13"/>
      <c r="AA312" s="13"/>
      <c r="AB312" s="13"/>
      <c r="AC312" s="13"/>
      <c r="AD312" s="13"/>
      <c r="AE312" s="13"/>
      <c r="AT312" s="255" t="s">
        <v>173</v>
      </c>
      <c r="AU312" s="255" t="s">
        <v>86</v>
      </c>
      <c r="AV312" s="13" t="s">
        <v>86</v>
      </c>
      <c r="AW312" s="13" t="s">
        <v>37</v>
      </c>
      <c r="AX312" s="13" t="s">
        <v>84</v>
      </c>
      <c r="AY312" s="255" t="s">
        <v>162</v>
      </c>
    </row>
    <row r="313" s="2" customFormat="1" ht="16.5" customHeight="1">
      <c r="A313" s="40"/>
      <c r="B313" s="41"/>
      <c r="C313" s="288" t="s">
        <v>619</v>
      </c>
      <c r="D313" s="288" t="s">
        <v>346</v>
      </c>
      <c r="E313" s="289" t="s">
        <v>620</v>
      </c>
      <c r="F313" s="290" t="s">
        <v>621</v>
      </c>
      <c r="G313" s="291" t="s">
        <v>390</v>
      </c>
      <c r="H313" s="292">
        <v>7</v>
      </c>
      <c r="I313" s="293"/>
      <c r="J313" s="294">
        <f>ROUND(I313*H313,2)</f>
        <v>0</v>
      </c>
      <c r="K313" s="290" t="s">
        <v>168</v>
      </c>
      <c r="L313" s="295"/>
      <c r="M313" s="296" t="s">
        <v>19</v>
      </c>
      <c r="N313" s="297" t="s">
        <v>47</v>
      </c>
      <c r="O313" s="86"/>
      <c r="P313" s="237">
        <f>O313*H313</f>
        <v>0</v>
      </c>
      <c r="Q313" s="237">
        <v>0.054600000000000003</v>
      </c>
      <c r="R313" s="237">
        <f>Q313*H313</f>
        <v>0.38220000000000004</v>
      </c>
      <c r="S313" s="237">
        <v>0</v>
      </c>
      <c r="T313" s="238">
        <f>S313*H313</f>
        <v>0</v>
      </c>
      <c r="U313" s="40"/>
      <c r="V313" s="40"/>
      <c r="W313" s="40"/>
      <c r="X313" s="40"/>
      <c r="Y313" s="40"/>
      <c r="Z313" s="40"/>
      <c r="AA313" s="40"/>
      <c r="AB313" s="40"/>
      <c r="AC313" s="40"/>
      <c r="AD313" s="40"/>
      <c r="AE313" s="40"/>
      <c r="AR313" s="239" t="s">
        <v>211</v>
      </c>
      <c r="AT313" s="239" t="s">
        <v>346</v>
      </c>
      <c r="AU313" s="239" t="s">
        <v>86</v>
      </c>
      <c r="AY313" s="19" t="s">
        <v>162</v>
      </c>
      <c r="BE313" s="240">
        <f>IF(N313="základní",J313,0)</f>
        <v>0</v>
      </c>
      <c r="BF313" s="240">
        <f>IF(N313="snížená",J313,0)</f>
        <v>0</v>
      </c>
      <c r="BG313" s="240">
        <f>IF(N313="zákl. přenesená",J313,0)</f>
        <v>0</v>
      </c>
      <c r="BH313" s="240">
        <f>IF(N313="sníž. přenesená",J313,0)</f>
        <v>0</v>
      </c>
      <c r="BI313" s="240">
        <f>IF(N313="nulová",J313,0)</f>
        <v>0</v>
      </c>
      <c r="BJ313" s="19" t="s">
        <v>84</v>
      </c>
      <c r="BK313" s="240">
        <f>ROUND(I313*H313,2)</f>
        <v>0</v>
      </c>
      <c r="BL313" s="19" t="s">
        <v>169</v>
      </c>
      <c r="BM313" s="239" t="s">
        <v>622</v>
      </c>
    </row>
    <row r="314" s="2" customFormat="1" ht="16.5" customHeight="1">
      <c r="A314" s="40"/>
      <c r="B314" s="41"/>
      <c r="C314" s="228" t="s">
        <v>623</v>
      </c>
      <c r="D314" s="228" t="s">
        <v>164</v>
      </c>
      <c r="E314" s="229" t="s">
        <v>624</v>
      </c>
      <c r="F314" s="230" t="s">
        <v>625</v>
      </c>
      <c r="G314" s="231" t="s">
        <v>390</v>
      </c>
      <c r="H314" s="232">
        <v>7</v>
      </c>
      <c r="I314" s="233"/>
      <c r="J314" s="234">
        <f>ROUND(I314*H314,2)</f>
        <v>0</v>
      </c>
      <c r="K314" s="230" t="s">
        <v>168</v>
      </c>
      <c r="L314" s="46"/>
      <c r="M314" s="235" t="s">
        <v>19</v>
      </c>
      <c r="N314" s="236" t="s">
        <v>47</v>
      </c>
      <c r="O314" s="86"/>
      <c r="P314" s="237">
        <f>O314*H314</f>
        <v>0</v>
      </c>
      <c r="Q314" s="237">
        <v>0.00016000000000000001</v>
      </c>
      <c r="R314" s="237">
        <f>Q314*H314</f>
        <v>0.0011200000000000001</v>
      </c>
      <c r="S314" s="237">
        <v>0</v>
      </c>
      <c r="T314" s="238">
        <f>S314*H314</f>
        <v>0</v>
      </c>
      <c r="U314" s="40"/>
      <c r="V314" s="40"/>
      <c r="W314" s="40"/>
      <c r="X314" s="40"/>
      <c r="Y314" s="40"/>
      <c r="Z314" s="40"/>
      <c r="AA314" s="40"/>
      <c r="AB314" s="40"/>
      <c r="AC314" s="40"/>
      <c r="AD314" s="40"/>
      <c r="AE314" s="40"/>
      <c r="AR314" s="239" t="s">
        <v>169</v>
      </c>
      <c r="AT314" s="239" t="s">
        <v>164</v>
      </c>
      <c r="AU314" s="239" t="s">
        <v>86</v>
      </c>
      <c r="AY314" s="19" t="s">
        <v>162</v>
      </c>
      <c r="BE314" s="240">
        <f>IF(N314="základní",J314,0)</f>
        <v>0</v>
      </c>
      <c r="BF314" s="240">
        <f>IF(N314="snížená",J314,0)</f>
        <v>0</v>
      </c>
      <c r="BG314" s="240">
        <f>IF(N314="zákl. přenesená",J314,0)</f>
        <v>0</v>
      </c>
      <c r="BH314" s="240">
        <f>IF(N314="sníž. přenesená",J314,0)</f>
        <v>0</v>
      </c>
      <c r="BI314" s="240">
        <f>IF(N314="nulová",J314,0)</f>
        <v>0</v>
      </c>
      <c r="BJ314" s="19" t="s">
        <v>84</v>
      </c>
      <c r="BK314" s="240">
        <f>ROUND(I314*H314,2)</f>
        <v>0</v>
      </c>
      <c r="BL314" s="19" t="s">
        <v>169</v>
      </c>
      <c r="BM314" s="239" t="s">
        <v>626</v>
      </c>
    </row>
    <row r="315" s="2" customFormat="1">
      <c r="A315" s="40"/>
      <c r="B315" s="41"/>
      <c r="C315" s="42"/>
      <c r="D315" s="241" t="s">
        <v>171</v>
      </c>
      <c r="E315" s="42"/>
      <c r="F315" s="242" t="s">
        <v>627</v>
      </c>
      <c r="G315" s="42"/>
      <c r="H315" s="42"/>
      <c r="I315" s="148"/>
      <c r="J315" s="42"/>
      <c r="K315" s="42"/>
      <c r="L315" s="46"/>
      <c r="M315" s="243"/>
      <c r="N315" s="244"/>
      <c r="O315" s="86"/>
      <c r="P315" s="86"/>
      <c r="Q315" s="86"/>
      <c r="R315" s="86"/>
      <c r="S315" s="86"/>
      <c r="T315" s="87"/>
      <c r="U315" s="40"/>
      <c r="V315" s="40"/>
      <c r="W315" s="40"/>
      <c r="X315" s="40"/>
      <c r="Y315" s="40"/>
      <c r="Z315" s="40"/>
      <c r="AA315" s="40"/>
      <c r="AB315" s="40"/>
      <c r="AC315" s="40"/>
      <c r="AD315" s="40"/>
      <c r="AE315" s="40"/>
      <c r="AT315" s="19" t="s">
        <v>171</v>
      </c>
      <c r="AU315" s="19" t="s">
        <v>86</v>
      </c>
    </row>
    <row r="316" s="2" customFormat="1">
      <c r="A316" s="40"/>
      <c r="B316" s="41"/>
      <c r="C316" s="42"/>
      <c r="D316" s="241" t="s">
        <v>356</v>
      </c>
      <c r="E316" s="42"/>
      <c r="F316" s="242" t="s">
        <v>628</v>
      </c>
      <c r="G316" s="42"/>
      <c r="H316" s="42"/>
      <c r="I316" s="148"/>
      <c r="J316" s="42"/>
      <c r="K316" s="42"/>
      <c r="L316" s="46"/>
      <c r="M316" s="243"/>
      <c r="N316" s="244"/>
      <c r="O316" s="86"/>
      <c r="P316" s="86"/>
      <c r="Q316" s="86"/>
      <c r="R316" s="86"/>
      <c r="S316" s="86"/>
      <c r="T316" s="87"/>
      <c r="U316" s="40"/>
      <c r="V316" s="40"/>
      <c r="W316" s="40"/>
      <c r="X316" s="40"/>
      <c r="Y316" s="40"/>
      <c r="Z316" s="40"/>
      <c r="AA316" s="40"/>
      <c r="AB316" s="40"/>
      <c r="AC316" s="40"/>
      <c r="AD316" s="40"/>
      <c r="AE316" s="40"/>
      <c r="AT316" s="19" t="s">
        <v>356</v>
      </c>
      <c r="AU316" s="19" t="s">
        <v>86</v>
      </c>
    </row>
    <row r="317" s="2" customFormat="1" ht="16.5" customHeight="1">
      <c r="A317" s="40"/>
      <c r="B317" s="41"/>
      <c r="C317" s="288" t="s">
        <v>629</v>
      </c>
      <c r="D317" s="288" t="s">
        <v>346</v>
      </c>
      <c r="E317" s="289" t="s">
        <v>630</v>
      </c>
      <c r="F317" s="290" t="s">
        <v>631</v>
      </c>
      <c r="G317" s="291" t="s">
        <v>390</v>
      </c>
      <c r="H317" s="292">
        <v>7</v>
      </c>
      <c r="I317" s="293"/>
      <c r="J317" s="294">
        <f>ROUND(I317*H317,2)</f>
        <v>0</v>
      </c>
      <c r="K317" s="290" t="s">
        <v>19</v>
      </c>
      <c r="L317" s="295"/>
      <c r="M317" s="296" t="s">
        <v>19</v>
      </c>
      <c r="N317" s="297" t="s">
        <v>47</v>
      </c>
      <c r="O317" s="86"/>
      <c r="P317" s="237">
        <f>O317*H317</f>
        <v>0</v>
      </c>
      <c r="Q317" s="237">
        <v>0.0088000000000000005</v>
      </c>
      <c r="R317" s="237">
        <f>Q317*H317</f>
        <v>0.061600000000000002</v>
      </c>
      <c r="S317" s="237">
        <v>0</v>
      </c>
      <c r="T317" s="238">
        <f>S317*H317</f>
        <v>0</v>
      </c>
      <c r="U317" s="40"/>
      <c r="V317" s="40"/>
      <c r="W317" s="40"/>
      <c r="X317" s="40"/>
      <c r="Y317" s="40"/>
      <c r="Z317" s="40"/>
      <c r="AA317" s="40"/>
      <c r="AB317" s="40"/>
      <c r="AC317" s="40"/>
      <c r="AD317" s="40"/>
      <c r="AE317" s="40"/>
      <c r="AR317" s="239" t="s">
        <v>211</v>
      </c>
      <c r="AT317" s="239" t="s">
        <v>346</v>
      </c>
      <c r="AU317" s="239" t="s">
        <v>86</v>
      </c>
      <c r="AY317" s="19" t="s">
        <v>162</v>
      </c>
      <c r="BE317" s="240">
        <f>IF(N317="základní",J317,0)</f>
        <v>0</v>
      </c>
      <c r="BF317" s="240">
        <f>IF(N317="snížená",J317,0)</f>
        <v>0</v>
      </c>
      <c r="BG317" s="240">
        <f>IF(N317="zákl. přenesená",J317,0)</f>
        <v>0</v>
      </c>
      <c r="BH317" s="240">
        <f>IF(N317="sníž. přenesená",J317,0)</f>
        <v>0</v>
      </c>
      <c r="BI317" s="240">
        <f>IF(N317="nulová",J317,0)</f>
        <v>0</v>
      </c>
      <c r="BJ317" s="19" t="s">
        <v>84</v>
      </c>
      <c r="BK317" s="240">
        <f>ROUND(I317*H317,2)</f>
        <v>0</v>
      </c>
      <c r="BL317" s="19" t="s">
        <v>169</v>
      </c>
      <c r="BM317" s="239" t="s">
        <v>632</v>
      </c>
    </row>
    <row r="318" s="2" customFormat="1" ht="16.5" customHeight="1">
      <c r="A318" s="40"/>
      <c r="B318" s="41"/>
      <c r="C318" s="228" t="s">
        <v>633</v>
      </c>
      <c r="D318" s="228" t="s">
        <v>164</v>
      </c>
      <c r="E318" s="229" t="s">
        <v>634</v>
      </c>
      <c r="F318" s="230" t="s">
        <v>635</v>
      </c>
      <c r="G318" s="231" t="s">
        <v>202</v>
      </c>
      <c r="H318" s="232">
        <v>1929</v>
      </c>
      <c r="I318" s="233"/>
      <c r="J318" s="234">
        <f>ROUND(I318*H318,2)</f>
        <v>0</v>
      </c>
      <c r="K318" s="230" t="s">
        <v>168</v>
      </c>
      <c r="L318" s="46"/>
      <c r="M318" s="235" t="s">
        <v>19</v>
      </c>
      <c r="N318" s="236" t="s">
        <v>47</v>
      </c>
      <c r="O318" s="86"/>
      <c r="P318" s="237">
        <f>O318*H318</f>
        <v>0</v>
      </c>
      <c r="Q318" s="237">
        <v>0.00019000000000000001</v>
      </c>
      <c r="R318" s="237">
        <f>Q318*H318</f>
        <v>0.36651</v>
      </c>
      <c r="S318" s="237">
        <v>0</v>
      </c>
      <c r="T318" s="238">
        <f>S318*H318</f>
        <v>0</v>
      </c>
      <c r="U318" s="40"/>
      <c r="V318" s="40"/>
      <c r="W318" s="40"/>
      <c r="X318" s="40"/>
      <c r="Y318" s="40"/>
      <c r="Z318" s="40"/>
      <c r="AA318" s="40"/>
      <c r="AB318" s="40"/>
      <c r="AC318" s="40"/>
      <c r="AD318" s="40"/>
      <c r="AE318" s="40"/>
      <c r="AR318" s="239" t="s">
        <v>169</v>
      </c>
      <c r="AT318" s="239" t="s">
        <v>164</v>
      </c>
      <c r="AU318" s="239" t="s">
        <v>86</v>
      </c>
      <c r="AY318" s="19" t="s">
        <v>162</v>
      </c>
      <c r="BE318" s="240">
        <f>IF(N318="základní",J318,0)</f>
        <v>0</v>
      </c>
      <c r="BF318" s="240">
        <f>IF(N318="snížená",J318,0)</f>
        <v>0</v>
      </c>
      <c r="BG318" s="240">
        <f>IF(N318="zákl. přenesená",J318,0)</f>
        <v>0</v>
      </c>
      <c r="BH318" s="240">
        <f>IF(N318="sníž. přenesená",J318,0)</f>
        <v>0</v>
      </c>
      <c r="BI318" s="240">
        <f>IF(N318="nulová",J318,0)</f>
        <v>0</v>
      </c>
      <c r="BJ318" s="19" t="s">
        <v>84</v>
      </c>
      <c r="BK318" s="240">
        <f>ROUND(I318*H318,2)</f>
        <v>0</v>
      </c>
      <c r="BL318" s="19" t="s">
        <v>169</v>
      </c>
      <c r="BM318" s="239" t="s">
        <v>636</v>
      </c>
    </row>
    <row r="319" s="2" customFormat="1">
      <c r="A319" s="40"/>
      <c r="B319" s="41"/>
      <c r="C319" s="42"/>
      <c r="D319" s="241" t="s">
        <v>356</v>
      </c>
      <c r="E319" s="42"/>
      <c r="F319" s="242" t="s">
        <v>637</v>
      </c>
      <c r="G319" s="42"/>
      <c r="H319" s="42"/>
      <c r="I319" s="148"/>
      <c r="J319" s="42"/>
      <c r="K319" s="42"/>
      <c r="L319" s="46"/>
      <c r="M319" s="243"/>
      <c r="N319" s="244"/>
      <c r="O319" s="86"/>
      <c r="P319" s="86"/>
      <c r="Q319" s="86"/>
      <c r="R319" s="86"/>
      <c r="S319" s="86"/>
      <c r="T319" s="87"/>
      <c r="U319" s="40"/>
      <c r="V319" s="40"/>
      <c r="W319" s="40"/>
      <c r="X319" s="40"/>
      <c r="Y319" s="40"/>
      <c r="Z319" s="40"/>
      <c r="AA319" s="40"/>
      <c r="AB319" s="40"/>
      <c r="AC319" s="40"/>
      <c r="AD319" s="40"/>
      <c r="AE319" s="40"/>
      <c r="AT319" s="19" t="s">
        <v>356</v>
      </c>
      <c r="AU319" s="19" t="s">
        <v>86</v>
      </c>
    </row>
    <row r="320" s="2" customFormat="1" ht="16.5" customHeight="1">
      <c r="A320" s="40"/>
      <c r="B320" s="41"/>
      <c r="C320" s="228" t="s">
        <v>638</v>
      </c>
      <c r="D320" s="228" t="s">
        <v>164</v>
      </c>
      <c r="E320" s="229" t="s">
        <v>639</v>
      </c>
      <c r="F320" s="230" t="s">
        <v>640</v>
      </c>
      <c r="G320" s="231" t="s">
        <v>202</v>
      </c>
      <c r="H320" s="232">
        <v>1919.5</v>
      </c>
      <c r="I320" s="233"/>
      <c r="J320" s="234">
        <f>ROUND(I320*H320,2)</f>
        <v>0</v>
      </c>
      <c r="K320" s="230" t="s">
        <v>168</v>
      </c>
      <c r="L320" s="46"/>
      <c r="M320" s="235" t="s">
        <v>19</v>
      </c>
      <c r="N320" s="236" t="s">
        <v>47</v>
      </c>
      <c r="O320" s="86"/>
      <c r="P320" s="237">
        <f>O320*H320</f>
        <v>0</v>
      </c>
      <c r="Q320" s="237">
        <v>0.00012999999999999999</v>
      </c>
      <c r="R320" s="237">
        <f>Q320*H320</f>
        <v>0.24953499999999998</v>
      </c>
      <c r="S320" s="237">
        <v>0</v>
      </c>
      <c r="T320" s="238">
        <f>S320*H320</f>
        <v>0</v>
      </c>
      <c r="U320" s="40"/>
      <c r="V320" s="40"/>
      <c r="W320" s="40"/>
      <c r="X320" s="40"/>
      <c r="Y320" s="40"/>
      <c r="Z320" s="40"/>
      <c r="AA320" s="40"/>
      <c r="AB320" s="40"/>
      <c r="AC320" s="40"/>
      <c r="AD320" s="40"/>
      <c r="AE320" s="40"/>
      <c r="AR320" s="239" t="s">
        <v>169</v>
      </c>
      <c r="AT320" s="239" t="s">
        <v>164</v>
      </c>
      <c r="AU320" s="239" t="s">
        <v>86</v>
      </c>
      <c r="AY320" s="19" t="s">
        <v>162</v>
      </c>
      <c r="BE320" s="240">
        <f>IF(N320="základní",J320,0)</f>
        <v>0</v>
      </c>
      <c r="BF320" s="240">
        <f>IF(N320="snížená",J320,0)</f>
        <v>0</v>
      </c>
      <c r="BG320" s="240">
        <f>IF(N320="zákl. přenesená",J320,0)</f>
        <v>0</v>
      </c>
      <c r="BH320" s="240">
        <f>IF(N320="sníž. přenesená",J320,0)</f>
        <v>0</v>
      </c>
      <c r="BI320" s="240">
        <f>IF(N320="nulová",J320,0)</f>
        <v>0</v>
      </c>
      <c r="BJ320" s="19" t="s">
        <v>84</v>
      </c>
      <c r="BK320" s="240">
        <f>ROUND(I320*H320,2)</f>
        <v>0</v>
      </c>
      <c r="BL320" s="19" t="s">
        <v>169</v>
      </c>
      <c r="BM320" s="239" t="s">
        <v>641</v>
      </c>
    </row>
    <row r="321" s="2" customFormat="1">
      <c r="A321" s="40"/>
      <c r="B321" s="41"/>
      <c r="C321" s="42"/>
      <c r="D321" s="241" t="s">
        <v>356</v>
      </c>
      <c r="E321" s="42"/>
      <c r="F321" s="242" t="s">
        <v>642</v>
      </c>
      <c r="G321" s="42"/>
      <c r="H321" s="42"/>
      <c r="I321" s="148"/>
      <c r="J321" s="42"/>
      <c r="K321" s="42"/>
      <c r="L321" s="46"/>
      <c r="M321" s="243"/>
      <c r="N321" s="244"/>
      <c r="O321" s="86"/>
      <c r="P321" s="86"/>
      <c r="Q321" s="86"/>
      <c r="R321" s="86"/>
      <c r="S321" s="86"/>
      <c r="T321" s="87"/>
      <c r="U321" s="40"/>
      <c r="V321" s="40"/>
      <c r="W321" s="40"/>
      <c r="X321" s="40"/>
      <c r="Y321" s="40"/>
      <c r="Z321" s="40"/>
      <c r="AA321" s="40"/>
      <c r="AB321" s="40"/>
      <c r="AC321" s="40"/>
      <c r="AD321" s="40"/>
      <c r="AE321" s="40"/>
      <c r="AT321" s="19" t="s">
        <v>356</v>
      </c>
      <c r="AU321" s="19" t="s">
        <v>86</v>
      </c>
    </row>
    <row r="322" s="13" customFormat="1">
      <c r="A322" s="13"/>
      <c r="B322" s="245"/>
      <c r="C322" s="246"/>
      <c r="D322" s="241" t="s">
        <v>173</v>
      </c>
      <c r="E322" s="247" t="s">
        <v>19</v>
      </c>
      <c r="F322" s="248" t="s">
        <v>643</v>
      </c>
      <c r="G322" s="246"/>
      <c r="H322" s="249">
        <v>1919.5</v>
      </c>
      <c r="I322" s="250"/>
      <c r="J322" s="246"/>
      <c r="K322" s="246"/>
      <c r="L322" s="251"/>
      <c r="M322" s="252"/>
      <c r="N322" s="253"/>
      <c r="O322" s="253"/>
      <c r="P322" s="253"/>
      <c r="Q322" s="253"/>
      <c r="R322" s="253"/>
      <c r="S322" s="253"/>
      <c r="T322" s="254"/>
      <c r="U322" s="13"/>
      <c r="V322" s="13"/>
      <c r="W322" s="13"/>
      <c r="X322" s="13"/>
      <c r="Y322" s="13"/>
      <c r="Z322" s="13"/>
      <c r="AA322" s="13"/>
      <c r="AB322" s="13"/>
      <c r="AC322" s="13"/>
      <c r="AD322" s="13"/>
      <c r="AE322" s="13"/>
      <c r="AT322" s="255" t="s">
        <v>173</v>
      </c>
      <c r="AU322" s="255" t="s">
        <v>86</v>
      </c>
      <c r="AV322" s="13" t="s">
        <v>86</v>
      </c>
      <c r="AW322" s="13" t="s">
        <v>37</v>
      </c>
      <c r="AX322" s="13" t="s">
        <v>84</v>
      </c>
      <c r="AY322" s="255" t="s">
        <v>162</v>
      </c>
    </row>
    <row r="323" s="2" customFormat="1" ht="21.75" customHeight="1">
      <c r="A323" s="40"/>
      <c r="B323" s="41"/>
      <c r="C323" s="228" t="s">
        <v>644</v>
      </c>
      <c r="D323" s="228" t="s">
        <v>164</v>
      </c>
      <c r="E323" s="229" t="s">
        <v>645</v>
      </c>
      <c r="F323" s="230" t="s">
        <v>646</v>
      </c>
      <c r="G323" s="231" t="s">
        <v>390</v>
      </c>
      <c r="H323" s="232">
        <v>30</v>
      </c>
      <c r="I323" s="233"/>
      <c r="J323" s="234">
        <f>ROUND(I323*H323,2)</f>
        <v>0</v>
      </c>
      <c r="K323" s="230" t="s">
        <v>19</v>
      </c>
      <c r="L323" s="46"/>
      <c r="M323" s="235" t="s">
        <v>19</v>
      </c>
      <c r="N323" s="236" t="s">
        <v>47</v>
      </c>
      <c r="O323" s="86"/>
      <c r="P323" s="237">
        <f>O323*H323</f>
        <v>0</v>
      </c>
      <c r="Q323" s="237">
        <v>8.0000000000000007E-05</v>
      </c>
      <c r="R323" s="237">
        <f>Q323*H323</f>
        <v>0.0024000000000000002</v>
      </c>
      <c r="S323" s="237">
        <v>0</v>
      </c>
      <c r="T323" s="238">
        <f>S323*H323</f>
        <v>0</v>
      </c>
      <c r="U323" s="40"/>
      <c r="V323" s="40"/>
      <c r="W323" s="40"/>
      <c r="X323" s="40"/>
      <c r="Y323" s="40"/>
      <c r="Z323" s="40"/>
      <c r="AA323" s="40"/>
      <c r="AB323" s="40"/>
      <c r="AC323" s="40"/>
      <c r="AD323" s="40"/>
      <c r="AE323" s="40"/>
      <c r="AR323" s="239" t="s">
        <v>169</v>
      </c>
      <c r="AT323" s="239" t="s">
        <v>164</v>
      </c>
      <c r="AU323" s="239" t="s">
        <v>86</v>
      </c>
      <c r="AY323" s="19" t="s">
        <v>162</v>
      </c>
      <c r="BE323" s="240">
        <f>IF(N323="základní",J323,0)</f>
        <v>0</v>
      </c>
      <c r="BF323" s="240">
        <f>IF(N323="snížená",J323,0)</f>
        <v>0</v>
      </c>
      <c r="BG323" s="240">
        <f>IF(N323="zákl. přenesená",J323,0)</f>
        <v>0</v>
      </c>
      <c r="BH323" s="240">
        <f>IF(N323="sníž. přenesená",J323,0)</f>
        <v>0</v>
      </c>
      <c r="BI323" s="240">
        <f>IF(N323="nulová",J323,0)</f>
        <v>0</v>
      </c>
      <c r="BJ323" s="19" t="s">
        <v>84</v>
      </c>
      <c r="BK323" s="240">
        <f>ROUND(I323*H323,2)</f>
        <v>0</v>
      </c>
      <c r="BL323" s="19" t="s">
        <v>169</v>
      </c>
      <c r="BM323" s="239" t="s">
        <v>647</v>
      </c>
    </row>
    <row r="324" s="2" customFormat="1">
      <c r="A324" s="40"/>
      <c r="B324" s="41"/>
      <c r="C324" s="42"/>
      <c r="D324" s="241" t="s">
        <v>356</v>
      </c>
      <c r="E324" s="42"/>
      <c r="F324" s="242" t="s">
        <v>648</v>
      </c>
      <c r="G324" s="42"/>
      <c r="H324" s="42"/>
      <c r="I324" s="148"/>
      <c r="J324" s="42"/>
      <c r="K324" s="42"/>
      <c r="L324" s="46"/>
      <c r="M324" s="243"/>
      <c r="N324" s="244"/>
      <c r="O324" s="86"/>
      <c r="P324" s="86"/>
      <c r="Q324" s="86"/>
      <c r="R324" s="86"/>
      <c r="S324" s="86"/>
      <c r="T324" s="87"/>
      <c r="U324" s="40"/>
      <c r="V324" s="40"/>
      <c r="W324" s="40"/>
      <c r="X324" s="40"/>
      <c r="Y324" s="40"/>
      <c r="Z324" s="40"/>
      <c r="AA324" s="40"/>
      <c r="AB324" s="40"/>
      <c r="AC324" s="40"/>
      <c r="AD324" s="40"/>
      <c r="AE324" s="40"/>
      <c r="AT324" s="19" t="s">
        <v>356</v>
      </c>
      <c r="AU324" s="19" t="s">
        <v>86</v>
      </c>
    </row>
    <row r="325" s="13" customFormat="1">
      <c r="A325" s="13"/>
      <c r="B325" s="245"/>
      <c r="C325" s="246"/>
      <c r="D325" s="241" t="s">
        <v>173</v>
      </c>
      <c r="E325" s="247" t="s">
        <v>19</v>
      </c>
      <c r="F325" s="248" t="s">
        <v>649</v>
      </c>
      <c r="G325" s="246"/>
      <c r="H325" s="249">
        <v>30</v>
      </c>
      <c r="I325" s="250"/>
      <c r="J325" s="246"/>
      <c r="K325" s="246"/>
      <c r="L325" s="251"/>
      <c r="M325" s="252"/>
      <c r="N325" s="253"/>
      <c r="O325" s="253"/>
      <c r="P325" s="253"/>
      <c r="Q325" s="253"/>
      <c r="R325" s="253"/>
      <c r="S325" s="253"/>
      <c r="T325" s="254"/>
      <c r="U325" s="13"/>
      <c r="V325" s="13"/>
      <c r="W325" s="13"/>
      <c r="X325" s="13"/>
      <c r="Y325" s="13"/>
      <c r="Z325" s="13"/>
      <c r="AA325" s="13"/>
      <c r="AB325" s="13"/>
      <c r="AC325" s="13"/>
      <c r="AD325" s="13"/>
      <c r="AE325" s="13"/>
      <c r="AT325" s="255" t="s">
        <v>173</v>
      </c>
      <c r="AU325" s="255" t="s">
        <v>86</v>
      </c>
      <c r="AV325" s="13" t="s">
        <v>86</v>
      </c>
      <c r="AW325" s="13" t="s">
        <v>37</v>
      </c>
      <c r="AX325" s="13" t="s">
        <v>84</v>
      </c>
      <c r="AY325" s="255" t="s">
        <v>162</v>
      </c>
    </row>
    <row r="326" s="2" customFormat="1" ht="16.5" customHeight="1">
      <c r="A326" s="40"/>
      <c r="B326" s="41"/>
      <c r="C326" s="228" t="s">
        <v>650</v>
      </c>
      <c r="D326" s="228" t="s">
        <v>164</v>
      </c>
      <c r="E326" s="229" t="s">
        <v>651</v>
      </c>
      <c r="F326" s="230" t="s">
        <v>652</v>
      </c>
      <c r="G326" s="231" t="s">
        <v>390</v>
      </c>
      <c r="H326" s="232">
        <v>2</v>
      </c>
      <c r="I326" s="233"/>
      <c r="J326" s="234">
        <f>ROUND(I326*H326,2)</f>
        <v>0</v>
      </c>
      <c r="K326" s="230" t="s">
        <v>168</v>
      </c>
      <c r="L326" s="46"/>
      <c r="M326" s="235" t="s">
        <v>19</v>
      </c>
      <c r="N326" s="236" t="s">
        <v>47</v>
      </c>
      <c r="O326" s="86"/>
      <c r="P326" s="237">
        <f>O326*H326</f>
        <v>0</v>
      </c>
      <c r="Q326" s="237">
        <v>0.00066</v>
      </c>
      <c r="R326" s="237">
        <f>Q326*H326</f>
        <v>0.00132</v>
      </c>
      <c r="S326" s="237">
        <v>0</v>
      </c>
      <c r="T326" s="238">
        <f>S326*H326</f>
        <v>0</v>
      </c>
      <c r="U326" s="40"/>
      <c r="V326" s="40"/>
      <c r="W326" s="40"/>
      <c r="X326" s="40"/>
      <c r="Y326" s="40"/>
      <c r="Z326" s="40"/>
      <c r="AA326" s="40"/>
      <c r="AB326" s="40"/>
      <c r="AC326" s="40"/>
      <c r="AD326" s="40"/>
      <c r="AE326" s="40"/>
      <c r="AR326" s="239" t="s">
        <v>169</v>
      </c>
      <c r="AT326" s="239" t="s">
        <v>164</v>
      </c>
      <c r="AU326" s="239" t="s">
        <v>86</v>
      </c>
      <c r="AY326" s="19" t="s">
        <v>162</v>
      </c>
      <c r="BE326" s="240">
        <f>IF(N326="základní",J326,0)</f>
        <v>0</v>
      </c>
      <c r="BF326" s="240">
        <f>IF(N326="snížená",J326,0)</f>
        <v>0</v>
      </c>
      <c r="BG326" s="240">
        <f>IF(N326="zákl. přenesená",J326,0)</f>
        <v>0</v>
      </c>
      <c r="BH326" s="240">
        <f>IF(N326="sníž. přenesená",J326,0)</f>
        <v>0</v>
      </c>
      <c r="BI326" s="240">
        <f>IF(N326="nulová",J326,0)</f>
        <v>0</v>
      </c>
      <c r="BJ326" s="19" t="s">
        <v>84</v>
      </c>
      <c r="BK326" s="240">
        <f>ROUND(I326*H326,2)</f>
        <v>0</v>
      </c>
      <c r="BL326" s="19" t="s">
        <v>169</v>
      </c>
      <c r="BM326" s="239" t="s">
        <v>653</v>
      </c>
    </row>
    <row r="327" s="2" customFormat="1">
      <c r="A327" s="40"/>
      <c r="B327" s="41"/>
      <c r="C327" s="42"/>
      <c r="D327" s="241" t="s">
        <v>171</v>
      </c>
      <c r="E327" s="42"/>
      <c r="F327" s="242" t="s">
        <v>654</v>
      </c>
      <c r="G327" s="42"/>
      <c r="H327" s="42"/>
      <c r="I327" s="148"/>
      <c r="J327" s="42"/>
      <c r="K327" s="42"/>
      <c r="L327" s="46"/>
      <c r="M327" s="243"/>
      <c r="N327" s="244"/>
      <c r="O327" s="86"/>
      <c r="P327" s="86"/>
      <c r="Q327" s="86"/>
      <c r="R327" s="86"/>
      <c r="S327" s="86"/>
      <c r="T327" s="87"/>
      <c r="U327" s="40"/>
      <c r="V327" s="40"/>
      <c r="W327" s="40"/>
      <c r="X327" s="40"/>
      <c r="Y327" s="40"/>
      <c r="Z327" s="40"/>
      <c r="AA327" s="40"/>
      <c r="AB327" s="40"/>
      <c r="AC327" s="40"/>
      <c r="AD327" s="40"/>
      <c r="AE327" s="40"/>
      <c r="AT327" s="19" t="s">
        <v>171</v>
      </c>
      <c r="AU327" s="19" t="s">
        <v>86</v>
      </c>
    </row>
    <row r="328" s="2" customFormat="1" ht="16.5" customHeight="1">
      <c r="A328" s="40"/>
      <c r="B328" s="41"/>
      <c r="C328" s="228" t="s">
        <v>655</v>
      </c>
      <c r="D328" s="228" t="s">
        <v>164</v>
      </c>
      <c r="E328" s="229" t="s">
        <v>656</v>
      </c>
      <c r="F328" s="230" t="s">
        <v>657</v>
      </c>
      <c r="G328" s="231" t="s">
        <v>390</v>
      </c>
      <c r="H328" s="232">
        <v>1</v>
      </c>
      <c r="I328" s="233"/>
      <c r="J328" s="234">
        <f>ROUND(I328*H328,2)</f>
        <v>0</v>
      </c>
      <c r="K328" s="230" t="s">
        <v>19</v>
      </c>
      <c r="L328" s="46"/>
      <c r="M328" s="235" t="s">
        <v>19</v>
      </c>
      <c r="N328" s="236" t="s">
        <v>47</v>
      </c>
      <c r="O328" s="86"/>
      <c r="P328" s="237">
        <f>O328*H328</f>
        <v>0</v>
      </c>
      <c r="Q328" s="237">
        <v>0</v>
      </c>
      <c r="R328" s="237">
        <f>Q328*H328</f>
        <v>0</v>
      </c>
      <c r="S328" s="237">
        <v>0</v>
      </c>
      <c r="T328" s="238">
        <f>S328*H328</f>
        <v>0</v>
      </c>
      <c r="U328" s="40"/>
      <c r="V328" s="40"/>
      <c r="W328" s="40"/>
      <c r="X328" s="40"/>
      <c r="Y328" s="40"/>
      <c r="Z328" s="40"/>
      <c r="AA328" s="40"/>
      <c r="AB328" s="40"/>
      <c r="AC328" s="40"/>
      <c r="AD328" s="40"/>
      <c r="AE328" s="40"/>
      <c r="AR328" s="239" t="s">
        <v>169</v>
      </c>
      <c r="AT328" s="239" t="s">
        <v>164</v>
      </c>
      <c r="AU328" s="239" t="s">
        <v>86</v>
      </c>
      <c r="AY328" s="19" t="s">
        <v>162</v>
      </c>
      <c r="BE328" s="240">
        <f>IF(N328="základní",J328,0)</f>
        <v>0</v>
      </c>
      <c r="BF328" s="240">
        <f>IF(N328="snížená",J328,0)</f>
        <v>0</v>
      </c>
      <c r="BG328" s="240">
        <f>IF(N328="zákl. přenesená",J328,0)</f>
        <v>0</v>
      </c>
      <c r="BH328" s="240">
        <f>IF(N328="sníž. přenesená",J328,0)</f>
        <v>0</v>
      </c>
      <c r="BI328" s="240">
        <f>IF(N328="nulová",J328,0)</f>
        <v>0</v>
      </c>
      <c r="BJ328" s="19" t="s">
        <v>84</v>
      </c>
      <c r="BK328" s="240">
        <f>ROUND(I328*H328,2)</f>
        <v>0</v>
      </c>
      <c r="BL328" s="19" t="s">
        <v>169</v>
      </c>
      <c r="BM328" s="239" t="s">
        <v>658</v>
      </c>
    </row>
    <row r="329" s="2" customFormat="1" ht="16.5" customHeight="1">
      <c r="A329" s="40"/>
      <c r="B329" s="41"/>
      <c r="C329" s="228" t="s">
        <v>659</v>
      </c>
      <c r="D329" s="228" t="s">
        <v>164</v>
      </c>
      <c r="E329" s="229" t="s">
        <v>660</v>
      </c>
      <c r="F329" s="230" t="s">
        <v>661</v>
      </c>
      <c r="G329" s="231" t="s">
        <v>390</v>
      </c>
      <c r="H329" s="232">
        <v>14</v>
      </c>
      <c r="I329" s="233"/>
      <c r="J329" s="234">
        <f>ROUND(I329*H329,2)</f>
        <v>0</v>
      </c>
      <c r="K329" s="230" t="s">
        <v>19</v>
      </c>
      <c r="L329" s="46"/>
      <c r="M329" s="235" t="s">
        <v>19</v>
      </c>
      <c r="N329" s="236" t="s">
        <v>47</v>
      </c>
      <c r="O329" s="86"/>
      <c r="P329" s="237">
        <f>O329*H329</f>
        <v>0</v>
      </c>
      <c r="Q329" s="237">
        <v>0</v>
      </c>
      <c r="R329" s="237">
        <f>Q329*H329</f>
        <v>0</v>
      </c>
      <c r="S329" s="237">
        <v>0</v>
      </c>
      <c r="T329" s="238">
        <f>S329*H329</f>
        <v>0</v>
      </c>
      <c r="U329" s="40"/>
      <c r="V329" s="40"/>
      <c r="W329" s="40"/>
      <c r="X329" s="40"/>
      <c r="Y329" s="40"/>
      <c r="Z329" s="40"/>
      <c r="AA329" s="40"/>
      <c r="AB329" s="40"/>
      <c r="AC329" s="40"/>
      <c r="AD329" s="40"/>
      <c r="AE329" s="40"/>
      <c r="AR329" s="239" t="s">
        <v>169</v>
      </c>
      <c r="AT329" s="239" t="s">
        <v>164</v>
      </c>
      <c r="AU329" s="239" t="s">
        <v>86</v>
      </c>
      <c r="AY329" s="19" t="s">
        <v>162</v>
      </c>
      <c r="BE329" s="240">
        <f>IF(N329="základní",J329,0)</f>
        <v>0</v>
      </c>
      <c r="BF329" s="240">
        <f>IF(N329="snížená",J329,0)</f>
        <v>0</v>
      </c>
      <c r="BG329" s="240">
        <f>IF(N329="zákl. přenesená",J329,0)</f>
        <v>0</v>
      </c>
      <c r="BH329" s="240">
        <f>IF(N329="sníž. přenesená",J329,0)</f>
        <v>0</v>
      </c>
      <c r="BI329" s="240">
        <f>IF(N329="nulová",J329,0)</f>
        <v>0</v>
      </c>
      <c r="BJ329" s="19" t="s">
        <v>84</v>
      </c>
      <c r="BK329" s="240">
        <f>ROUND(I329*H329,2)</f>
        <v>0</v>
      </c>
      <c r="BL329" s="19" t="s">
        <v>169</v>
      </c>
      <c r="BM329" s="239" t="s">
        <v>662</v>
      </c>
    </row>
    <row r="330" s="12" customFormat="1" ht="22.8" customHeight="1">
      <c r="A330" s="12"/>
      <c r="B330" s="212"/>
      <c r="C330" s="213"/>
      <c r="D330" s="214" t="s">
        <v>75</v>
      </c>
      <c r="E330" s="226" t="s">
        <v>216</v>
      </c>
      <c r="F330" s="226" t="s">
        <v>663</v>
      </c>
      <c r="G330" s="213"/>
      <c r="H330" s="213"/>
      <c r="I330" s="216"/>
      <c r="J330" s="227">
        <f>BK330</f>
        <v>0</v>
      </c>
      <c r="K330" s="213"/>
      <c r="L330" s="218"/>
      <c r="M330" s="219"/>
      <c r="N330" s="220"/>
      <c r="O330" s="220"/>
      <c r="P330" s="221">
        <f>SUM(P331:P339)</f>
        <v>0</v>
      </c>
      <c r="Q330" s="220"/>
      <c r="R330" s="221">
        <f>SUM(R331:R339)</f>
        <v>0</v>
      </c>
      <c r="S330" s="220"/>
      <c r="T330" s="222">
        <f>SUM(T331:T339)</f>
        <v>0</v>
      </c>
      <c r="U330" s="12"/>
      <c r="V330" s="12"/>
      <c r="W330" s="12"/>
      <c r="X330" s="12"/>
      <c r="Y330" s="12"/>
      <c r="Z330" s="12"/>
      <c r="AA330" s="12"/>
      <c r="AB330" s="12"/>
      <c r="AC330" s="12"/>
      <c r="AD330" s="12"/>
      <c r="AE330" s="12"/>
      <c r="AR330" s="223" t="s">
        <v>84</v>
      </c>
      <c r="AT330" s="224" t="s">
        <v>75</v>
      </c>
      <c r="AU330" s="224" t="s">
        <v>84</v>
      </c>
      <c r="AY330" s="223" t="s">
        <v>162</v>
      </c>
      <c r="BK330" s="225">
        <f>SUM(BK331:BK339)</f>
        <v>0</v>
      </c>
    </row>
    <row r="331" s="2" customFormat="1" ht="21.75" customHeight="1">
      <c r="A331" s="40"/>
      <c r="B331" s="41"/>
      <c r="C331" s="228" t="s">
        <v>664</v>
      </c>
      <c r="D331" s="228" t="s">
        <v>164</v>
      </c>
      <c r="E331" s="229" t="s">
        <v>665</v>
      </c>
      <c r="F331" s="230" t="s">
        <v>666</v>
      </c>
      <c r="G331" s="231" t="s">
        <v>202</v>
      </c>
      <c r="H331" s="232">
        <v>817</v>
      </c>
      <c r="I331" s="233"/>
      <c r="J331" s="234">
        <f>ROUND(I331*H331,2)</f>
        <v>0</v>
      </c>
      <c r="K331" s="230" t="s">
        <v>168</v>
      </c>
      <c r="L331" s="46"/>
      <c r="M331" s="235" t="s">
        <v>19</v>
      </c>
      <c r="N331" s="236" t="s">
        <v>47</v>
      </c>
      <c r="O331" s="86"/>
      <c r="P331" s="237">
        <f>O331*H331</f>
        <v>0</v>
      </c>
      <c r="Q331" s="237">
        <v>0</v>
      </c>
      <c r="R331" s="237">
        <f>Q331*H331</f>
        <v>0</v>
      </c>
      <c r="S331" s="237">
        <v>0</v>
      </c>
      <c r="T331" s="238">
        <f>S331*H331</f>
        <v>0</v>
      </c>
      <c r="U331" s="40"/>
      <c r="V331" s="40"/>
      <c r="W331" s="40"/>
      <c r="X331" s="40"/>
      <c r="Y331" s="40"/>
      <c r="Z331" s="40"/>
      <c r="AA331" s="40"/>
      <c r="AB331" s="40"/>
      <c r="AC331" s="40"/>
      <c r="AD331" s="40"/>
      <c r="AE331" s="40"/>
      <c r="AR331" s="239" t="s">
        <v>169</v>
      </c>
      <c r="AT331" s="239" t="s">
        <v>164</v>
      </c>
      <c r="AU331" s="239" t="s">
        <v>86</v>
      </c>
      <c r="AY331" s="19" t="s">
        <v>162</v>
      </c>
      <c r="BE331" s="240">
        <f>IF(N331="základní",J331,0)</f>
        <v>0</v>
      </c>
      <c r="BF331" s="240">
        <f>IF(N331="snížená",J331,0)</f>
        <v>0</v>
      </c>
      <c r="BG331" s="240">
        <f>IF(N331="zákl. přenesená",J331,0)</f>
        <v>0</v>
      </c>
      <c r="BH331" s="240">
        <f>IF(N331="sníž. přenesená",J331,0)</f>
        <v>0</v>
      </c>
      <c r="BI331" s="240">
        <f>IF(N331="nulová",J331,0)</f>
        <v>0</v>
      </c>
      <c r="BJ331" s="19" t="s">
        <v>84</v>
      </c>
      <c r="BK331" s="240">
        <f>ROUND(I331*H331,2)</f>
        <v>0</v>
      </c>
      <c r="BL331" s="19" t="s">
        <v>169</v>
      </c>
      <c r="BM331" s="239" t="s">
        <v>667</v>
      </c>
    </row>
    <row r="332" s="2" customFormat="1">
      <c r="A332" s="40"/>
      <c r="B332" s="41"/>
      <c r="C332" s="42"/>
      <c r="D332" s="241" t="s">
        <v>171</v>
      </c>
      <c r="E332" s="42"/>
      <c r="F332" s="242" t="s">
        <v>668</v>
      </c>
      <c r="G332" s="42"/>
      <c r="H332" s="42"/>
      <c r="I332" s="148"/>
      <c r="J332" s="42"/>
      <c r="K332" s="42"/>
      <c r="L332" s="46"/>
      <c r="M332" s="243"/>
      <c r="N332" s="244"/>
      <c r="O332" s="86"/>
      <c r="P332" s="86"/>
      <c r="Q332" s="86"/>
      <c r="R332" s="86"/>
      <c r="S332" s="86"/>
      <c r="T332" s="87"/>
      <c r="U332" s="40"/>
      <c r="V332" s="40"/>
      <c r="W332" s="40"/>
      <c r="X332" s="40"/>
      <c r="Y332" s="40"/>
      <c r="Z332" s="40"/>
      <c r="AA332" s="40"/>
      <c r="AB332" s="40"/>
      <c r="AC332" s="40"/>
      <c r="AD332" s="40"/>
      <c r="AE332" s="40"/>
      <c r="AT332" s="19" t="s">
        <v>171</v>
      </c>
      <c r="AU332" s="19" t="s">
        <v>86</v>
      </c>
    </row>
    <row r="333" s="2" customFormat="1" ht="16.5" customHeight="1">
      <c r="A333" s="40"/>
      <c r="B333" s="41"/>
      <c r="C333" s="228" t="s">
        <v>669</v>
      </c>
      <c r="D333" s="228" t="s">
        <v>164</v>
      </c>
      <c r="E333" s="229" t="s">
        <v>670</v>
      </c>
      <c r="F333" s="230" t="s">
        <v>671</v>
      </c>
      <c r="G333" s="231" t="s">
        <v>202</v>
      </c>
      <c r="H333" s="232">
        <v>817</v>
      </c>
      <c r="I333" s="233"/>
      <c r="J333" s="234">
        <f>ROUND(I333*H333,2)</f>
        <v>0</v>
      </c>
      <c r="K333" s="230" t="s">
        <v>168</v>
      </c>
      <c r="L333" s="46"/>
      <c r="M333" s="235" t="s">
        <v>19</v>
      </c>
      <c r="N333" s="236" t="s">
        <v>47</v>
      </c>
      <c r="O333" s="86"/>
      <c r="P333" s="237">
        <f>O333*H333</f>
        <v>0</v>
      </c>
      <c r="Q333" s="237">
        <v>0</v>
      </c>
      <c r="R333" s="237">
        <f>Q333*H333</f>
        <v>0</v>
      </c>
      <c r="S333" s="237">
        <v>0</v>
      </c>
      <c r="T333" s="238">
        <f>S333*H333</f>
        <v>0</v>
      </c>
      <c r="U333" s="40"/>
      <c r="V333" s="40"/>
      <c r="W333" s="40"/>
      <c r="X333" s="40"/>
      <c r="Y333" s="40"/>
      <c r="Z333" s="40"/>
      <c r="AA333" s="40"/>
      <c r="AB333" s="40"/>
      <c r="AC333" s="40"/>
      <c r="AD333" s="40"/>
      <c r="AE333" s="40"/>
      <c r="AR333" s="239" t="s">
        <v>169</v>
      </c>
      <c r="AT333" s="239" t="s">
        <v>164</v>
      </c>
      <c r="AU333" s="239" t="s">
        <v>86</v>
      </c>
      <c r="AY333" s="19" t="s">
        <v>162</v>
      </c>
      <c r="BE333" s="240">
        <f>IF(N333="základní",J333,0)</f>
        <v>0</v>
      </c>
      <c r="BF333" s="240">
        <f>IF(N333="snížená",J333,0)</f>
        <v>0</v>
      </c>
      <c r="BG333" s="240">
        <f>IF(N333="zákl. přenesená",J333,0)</f>
        <v>0</v>
      </c>
      <c r="BH333" s="240">
        <f>IF(N333="sníž. přenesená",J333,0)</f>
        <v>0</v>
      </c>
      <c r="BI333" s="240">
        <f>IF(N333="nulová",J333,0)</f>
        <v>0</v>
      </c>
      <c r="BJ333" s="19" t="s">
        <v>84</v>
      </c>
      <c r="BK333" s="240">
        <f>ROUND(I333*H333,2)</f>
        <v>0</v>
      </c>
      <c r="BL333" s="19" t="s">
        <v>169</v>
      </c>
      <c r="BM333" s="239" t="s">
        <v>672</v>
      </c>
    </row>
    <row r="334" s="2" customFormat="1">
      <c r="A334" s="40"/>
      <c r="B334" s="41"/>
      <c r="C334" s="42"/>
      <c r="D334" s="241" t="s">
        <v>171</v>
      </c>
      <c r="E334" s="42"/>
      <c r="F334" s="242" t="s">
        <v>673</v>
      </c>
      <c r="G334" s="42"/>
      <c r="H334" s="42"/>
      <c r="I334" s="148"/>
      <c r="J334" s="42"/>
      <c r="K334" s="42"/>
      <c r="L334" s="46"/>
      <c r="M334" s="243"/>
      <c r="N334" s="244"/>
      <c r="O334" s="86"/>
      <c r="P334" s="86"/>
      <c r="Q334" s="86"/>
      <c r="R334" s="86"/>
      <c r="S334" s="86"/>
      <c r="T334" s="87"/>
      <c r="U334" s="40"/>
      <c r="V334" s="40"/>
      <c r="W334" s="40"/>
      <c r="X334" s="40"/>
      <c r="Y334" s="40"/>
      <c r="Z334" s="40"/>
      <c r="AA334" s="40"/>
      <c r="AB334" s="40"/>
      <c r="AC334" s="40"/>
      <c r="AD334" s="40"/>
      <c r="AE334" s="40"/>
      <c r="AT334" s="19" t="s">
        <v>171</v>
      </c>
      <c r="AU334" s="19" t="s">
        <v>86</v>
      </c>
    </row>
    <row r="335" s="13" customFormat="1">
      <c r="A335" s="13"/>
      <c r="B335" s="245"/>
      <c r="C335" s="246"/>
      <c r="D335" s="241" t="s">
        <v>173</v>
      </c>
      <c r="E335" s="247" t="s">
        <v>19</v>
      </c>
      <c r="F335" s="248" t="s">
        <v>674</v>
      </c>
      <c r="G335" s="246"/>
      <c r="H335" s="249">
        <v>399</v>
      </c>
      <c r="I335" s="250"/>
      <c r="J335" s="246"/>
      <c r="K335" s="246"/>
      <c r="L335" s="251"/>
      <c r="M335" s="252"/>
      <c r="N335" s="253"/>
      <c r="O335" s="253"/>
      <c r="P335" s="253"/>
      <c r="Q335" s="253"/>
      <c r="R335" s="253"/>
      <c r="S335" s="253"/>
      <c r="T335" s="254"/>
      <c r="U335" s="13"/>
      <c r="V335" s="13"/>
      <c r="W335" s="13"/>
      <c r="X335" s="13"/>
      <c r="Y335" s="13"/>
      <c r="Z335" s="13"/>
      <c r="AA335" s="13"/>
      <c r="AB335" s="13"/>
      <c r="AC335" s="13"/>
      <c r="AD335" s="13"/>
      <c r="AE335" s="13"/>
      <c r="AT335" s="255" t="s">
        <v>173</v>
      </c>
      <c r="AU335" s="255" t="s">
        <v>86</v>
      </c>
      <c r="AV335" s="13" t="s">
        <v>86</v>
      </c>
      <c r="AW335" s="13" t="s">
        <v>37</v>
      </c>
      <c r="AX335" s="13" t="s">
        <v>76</v>
      </c>
      <c r="AY335" s="255" t="s">
        <v>162</v>
      </c>
    </row>
    <row r="336" s="14" customFormat="1">
      <c r="A336" s="14"/>
      <c r="B336" s="256"/>
      <c r="C336" s="257"/>
      <c r="D336" s="241" t="s">
        <v>173</v>
      </c>
      <c r="E336" s="258" t="s">
        <v>19</v>
      </c>
      <c r="F336" s="259" t="s">
        <v>675</v>
      </c>
      <c r="G336" s="257"/>
      <c r="H336" s="260">
        <v>399</v>
      </c>
      <c r="I336" s="261"/>
      <c r="J336" s="257"/>
      <c r="K336" s="257"/>
      <c r="L336" s="262"/>
      <c r="M336" s="263"/>
      <c r="N336" s="264"/>
      <c r="O336" s="264"/>
      <c r="P336" s="264"/>
      <c r="Q336" s="264"/>
      <c r="R336" s="264"/>
      <c r="S336" s="264"/>
      <c r="T336" s="265"/>
      <c r="U336" s="14"/>
      <c r="V336" s="14"/>
      <c r="W336" s="14"/>
      <c r="X336" s="14"/>
      <c r="Y336" s="14"/>
      <c r="Z336" s="14"/>
      <c r="AA336" s="14"/>
      <c r="AB336" s="14"/>
      <c r="AC336" s="14"/>
      <c r="AD336" s="14"/>
      <c r="AE336" s="14"/>
      <c r="AT336" s="266" t="s">
        <v>173</v>
      </c>
      <c r="AU336" s="266" t="s">
        <v>86</v>
      </c>
      <c r="AV336" s="14" t="s">
        <v>176</v>
      </c>
      <c r="AW336" s="14" t="s">
        <v>37</v>
      </c>
      <c r="AX336" s="14" t="s">
        <v>76</v>
      </c>
      <c r="AY336" s="266" t="s">
        <v>162</v>
      </c>
    </row>
    <row r="337" s="13" customFormat="1">
      <c r="A337" s="13"/>
      <c r="B337" s="245"/>
      <c r="C337" s="246"/>
      <c r="D337" s="241" t="s">
        <v>173</v>
      </c>
      <c r="E337" s="247" t="s">
        <v>19</v>
      </c>
      <c r="F337" s="248" t="s">
        <v>676</v>
      </c>
      <c r="G337" s="246"/>
      <c r="H337" s="249">
        <v>418</v>
      </c>
      <c r="I337" s="250"/>
      <c r="J337" s="246"/>
      <c r="K337" s="246"/>
      <c r="L337" s="251"/>
      <c r="M337" s="252"/>
      <c r="N337" s="253"/>
      <c r="O337" s="253"/>
      <c r="P337" s="253"/>
      <c r="Q337" s="253"/>
      <c r="R337" s="253"/>
      <c r="S337" s="253"/>
      <c r="T337" s="254"/>
      <c r="U337" s="13"/>
      <c r="V337" s="13"/>
      <c r="W337" s="13"/>
      <c r="X337" s="13"/>
      <c r="Y337" s="13"/>
      <c r="Z337" s="13"/>
      <c r="AA337" s="13"/>
      <c r="AB337" s="13"/>
      <c r="AC337" s="13"/>
      <c r="AD337" s="13"/>
      <c r="AE337" s="13"/>
      <c r="AT337" s="255" t="s">
        <v>173</v>
      </c>
      <c r="AU337" s="255" t="s">
        <v>86</v>
      </c>
      <c r="AV337" s="13" t="s">
        <v>86</v>
      </c>
      <c r="AW337" s="13" t="s">
        <v>37</v>
      </c>
      <c r="AX337" s="13" t="s">
        <v>76</v>
      </c>
      <c r="AY337" s="255" t="s">
        <v>162</v>
      </c>
    </row>
    <row r="338" s="14" customFormat="1">
      <c r="A338" s="14"/>
      <c r="B338" s="256"/>
      <c r="C338" s="257"/>
      <c r="D338" s="241" t="s">
        <v>173</v>
      </c>
      <c r="E338" s="258" t="s">
        <v>19</v>
      </c>
      <c r="F338" s="259" t="s">
        <v>677</v>
      </c>
      <c r="G338" s="257"/>
      <c r="H338" s="260">
        <v>418</v>
      </c>
      <c r="I338" s="261"/>
      <c r="J338" s="257"/>
      <c r="K338" s="257"/>
      <c r="L338" s="262"/>
      <c r="M338" s="263"/>
      <c r="N338" s="264"/>
      <c r="O338" s="264"/>
      <c r="P338" s="264"/>
      <c r="Q338" s="264"/>
      <c r="R338" s="264"/>
      <c r="S338" s="264"/>
      <c r="T338" s="265"/>
      <c r="U338" s="14"/>
      <c r="V338" s="14"/>
      <c r="W338" s="14"/>
      <c r="X338" s="14"/>
      <c r="Y338" s="14"/>
      <c r="Z338" s="14"/>
      <c r="AA338" s="14"/>
      <c r="AB338" s="14"/>
      <c r="AC338" s="14"/>
      <c r="AD338" s="14"/>
      <c r="AE338" s="14"/>
      <c r="AT338" s="266" t="s">
        <v>173</v>
      </c>
      <c r="AU338" s="266" t="s">
        <v>86</v>
      </c>
      <c r="AV338" s="14" t="s">
        <v>176</v>
      </c>
      <c r="AW338" s="14" t="s">
        <v>37</v>
      </c>
      <c r="AX338" s="14" t="s">
        <v>76</v>
      </c>
      <c r="AY338" s="266" t="s">
        <v>162</v>
      </c>
    </row>
    <row r="339" s="15" customFormat="1">
      <c r="A339" s="15"/>
      <c r="B339" s="267"/>
      <c r="C339" s="268"/>
      <c r="D339" s="241" t="s">
        <v>173</v>
      </c>
      <c r="E339" s="269" t="s">
        <v>19</v>
      </c>
      <c r="F339" s="270" t="s">
        <v>177</v>
      </c>
      <c r="G339" s="268"/>
      <c r="H339" s="271">
        <v>817</v>
      </c>
      <c r="I339" s="272"/>
      <c r="J339" s="268"/>
      <c r="K339" s="268"/>
      <c r="L339" s="273"/>
      <c r="M339" s="274"/>
      <c r="N339" s="275"/>
      <c r="O339" s="275"/>
      <c r="P339" s="275"/>
      <c r="Q339" s="275"/>
      <c r="R339" s="275"/>
      <c r="S339" s="275"/>
      <c r="T339" s="276"/>
      <c r="U339" s="15"/>
      <c r="V339" s="15"/>
      <c r="W339" s="15"/>
      <c r="X339" s="15"/>
      <c r="Y339" s="15"/>
      <c r="Z339" s="15"/>
      <c r="AA339" s="15"/>
      <c r="AB339" s="15"/>
      <c r="AC339" s="15"/>
      <c r="AD339" s="15"/>
      <c r="AE339" s="15"/>
      <c r="AT339" s="277" t="s">
        <v>173</v>
      </c>
      <c r="AU339" s="277" t="s">
        <v>86</v>
      </c>
      <c r="AV339" s="15" t="s">
        <v>169</v>
      </c>
      <c r="AW339" s="15" t="s">
        <v>37</v>
      </c>
      <c r="AX339" s="15" t="s">
        <v>84</v>
      </c>
      <c r="AY339" s="277" t="s">
        <v>162</v>
      </c>
    </row>
    <row r="340" s="12" customFormat="1" ht="22.8" customHeight="1">
      <c r="A340" s="12"/>
      <c r="B340" s="212"/>
      <c r="C340" s="213"/>
      <c r="D340" s="214" t="s">
        <v>75</v>
      </c>
      <c r="E340" s="226" t="s">
        <v>678</v>
      </c>
      <c r="F340" s="226" t="s">
        <v>679</v>
      </c>
      <c r="G340" s="213"/>
      <c r="H340" s="213"/>
      <c r="I340" s="216"/>
      <c r="J340" s="227">
        <f>BK340</f>
        <v>0</v>
      </c>
      <c r="K340" s="213"/>
      <c r="L340" s="218"/>
      <c r="M340" s="219"/>
      <c r="N340" s="220"/>
      <c r="O340" s="220"/>
      <c r="P340" s="221">
        <f>SUM(P341:P354)</f>
        <v>0</v>
      </c>
      <c r="Q340" s="220"/>
      <c r="R340" s="221">
        <f>SUM(R341:R354)</f>
        <v>0</v>
      </c>
      <c r="S340" s="220"/>
      <c r="T340" s="222">
        <f>SUM(T341:T354)</f>
        <v>0</v>
      </c>
      <c r="U340" s="12"/>
      <c r="V340" s="12"/>
      <c r="W340" s="12"/>
      <c r="X340" s="12"/>
      <c r="Y340" s="12"/>
      <c r="Z340" s="12"/>
      <c r="AA340" s="12"/>
      <c r="AB340" s="12"/>
      <c r="AC340" s="12"/>
      <c r="AD340" s="12"/>
      <c r="AE340" s="12"/>
      <c r="AR340" s="223" t="s">
        <v>84</v>
      </c>
      <c r="AT340" s="224" t="s">
        <v>75</v>
      </c>
      <c r="AU340" s="224" t="s">
        <v>84</v>
      </c>
      <c r="AY340" s="223" t="s">
        <v>162</v>
      </c>
      <c r="BK340" s="225">
        <f>SUM(BK341:BK354)</f>
        <v>0</v>
      </c>
    </row>
    <row r="341" s="2" customFormat="1" ht="21.75" customHeight="1">
      <c r="A341" s="40"/>
      <c r="B341" s="41"/>
      <c r="C341" s="228" t="s">
        <v>680</v>
      </c>
      <c r="D341" s="228" t="s">
        <v>164</v>
      </c>
      <c r="E341" s="229" t="s">
        <v>681</v>
      </c>
      <c r="F341" s="230" t="s">
        <v>682</v>
      </c>
      <c r="G341" s="231" t="s">
        <v>334</v>
      </c>
      <c r="H341" s="232">
        <v>411.69400000000002</v>
      </c>
      <c r="I341" s="233"/>
      <c r="J341" s="234">
        <f>ROUND(I341*H341,2)</f>
        <v>0</v>
      </c>
      <c r="K341" s="230" t="s">
        <v>168</v>
      </c>
      <c r="L341" s="46"/>
      <c r="M341" s="235" t="s">
        <v>19</v>
      </c>
      <c r="N341" s="236" t="s">
        <v>47</v>
      </c>
      <c r="O341" s="86"/>
      <c r="P341" s="237">
        <f>O341*H341</f>
        <v>0</v>
      </c>
      <c r="Q341" s="237">
        <v>0</v>
      </c>
      <c r="R341" s="237">
        <f>Q341*H341</f>
        <v>0</v>
      </c>
      <c r="S341" s="237">
        <v>0</v>
      </c>
      <c r="T341" s="238">
        <f>S341*H341</f>
        <v>0</v>
      </c>
      <c r="U341" s="40"/>
      <c r="V341" s="40"/>
      <c r="W341" s="40"/>
      <c r="X341" s="40"/>
      <c r="Y341" s="40"/>
      <c r="Z341" s="40"/>
      <c r="AA341" s="40"/>
      <c r="AB341" s="40"/>
      <c r="AC341" s="40"/>
      <c r="AD341" s="40"/>
      <c r="AE341" s="40"/>
      <c r="AR341" s="239" t="s">
        <v>169</v>
      </c>
      <c r="AT341" s="239" t="s">
        <v>164</v>
      </c>
      <c r="AU341" s="239" t="s">
        <v>86</v>
      </c>
      <c r="AY341" s="19" t="s">
        <v>162</v>
      </c>
      <c r="BE341" s="240">
        <f>IF(N341="základní",J341,0)</f>
        <v>0</v>
      </c>
      <c r="BF341" s="240">
        <f>IF(N341="snížená",J341,0)</f>
        <v>0</v>
      </c>
      <c r="BG341" s="240">
        <f>IF(N341="zákl. přenesená",J341,0)</f>
        <v>0</v>
      </c>
      <c r="BH341" s="240">
        <f>IF(N341="sníž. přenesená",J341,0)</f>
        <v>0</v>
      </c>
      <c r="BI341" s="240">
        <f>IF(N341="nulová",J341,0)</f>
        <v>0</v>
      </c>
      <c r="BJ341" s="19" t="s">
        <v>84</v>
      </c>
      <c r="BK341" s="240">
        <f>ROUND(I341*H341,2)</f>
        <v>0</v>
      </c>
      <c r="BL341" s="19" t="s">
        <v>169</v>
      </c>
      <c r="BM341" s="239" t="s">
        <v>683</v>
      </c>
    </row>
    <row r="342" s="2" customFormat="1">
      <c r="A342" s="40"/>
      <c r="B342" s="41"/>
      <c r="C342" s="42"/>
      <c r="D342" s="241" t="s">
        <v>171</v>
      </c>
      <c r="E342" s="42"/>
      <c r="F342" s="242" t="s">
        <v>684</v>
      </c>
      <c r="G342" s="42"/>
      <c r="H342" s="42"/>
      <c r="I342" s="148"/>
      <c r="J342" s="42"/>
      <c r="K342" s="42"/>
      <c r="L342" s="46"/>
      <c r="M342" s="243"/>
      <c r="N342" s="244"/>
      <c r="O342" s="86"/>
      <c r="P342" s="86"/>
      <c r="Q342" s="86"/>
      <c r="R342" s="86"/>
      <c r="S342" s="86"/>
      <c r="T342" s="87"/>
      <c r="U342" s="40"/>
      <c r="V342" s="40"/>
      <c r="W342" s="40"/>
      <c r="X342" s="40"/>
      <c r="Y342" s="40"/>
      <c r="Z342" s="40"/>
      <c r="AA342" s="40"/>
      <c r="AB342" s="40"/>
      <c r="AC342" s="40"/>
      <c r="AD342" s="40"/>
      <c r="AE342" s="40"/>
      <c r="AT342" s="19" t="s">
        <v>171</v>
      </c>
      <c r="AU342" s="19" t="s">
        <v>86</v>
      </c>
    </row>
    <row r="343" s="2" customFormat="1" ht="21.75" customHeight="1">
      <c r="A343" s="40"/>
      <c r="B343" s="41"/>
      <c r="C343" s="228" t="s">
        <v>685</v>
      </c>
      <c r="D343" s="228" t="s">
        <v>164</v>
      </c>
      <c r="E343" s="229" t="s">
        <v>686</v>
      </c>
      <c r="F343" s="230" t="s">
        <v>687</v>
      </c>
      <c r="G343" s="231" t="s">
        <v>334</v>
      </c>
      <c r="H343" s="232">
        <v>3705.2460000000001</v>
      </c>
      <c r="I343" s="233"/>
      <c r="J343" s="234">
        <f>ROUND(I343*H343,2)</f>
        <v>0</v>
      </c>
      <c r="K343" s="230" t="s">
        <v>168</v>
      </c>
      <c r="L343" s="46"/>
      <c r="M343" s="235" t="s">
        <v>19</v>
      </c>
      <c r="N343" s="236" t="s">
        <v>47</v>
      </c>
      <c r="O343" s="86"/>
      <c r="P343" s="237">
        <f>O343*H343</f>
        <v>0</v>
      </c>
      <c r="Q343" s="237">
        <v>0</v>
      </c>
      <c r="R343" s="237">
        <f>Q343*H343</f>
        <v>0</v>
      </c>
      <c r="S343" s="237">
        <v>0</v>
      </c>
      <c r="T343" s="238">
        <f>S343*H343</f>
        <v>0</v>
      </c>
      <c r="U343" s="40"/>
      <c r="V343" s="40"/>
      <c r="W343" s="40"/>
      <c r="X343" s="40"/>
      <c r="Y343" s="40"/>
      <c r="Z343" s="40"/>
      <c r="AA343" s="40"/>
      <c r="AB343" s="40"/>
      <c r="AC343" s="40"/>
      <c r="AD343" s="40"/>
      <c r="AE343" s="40"/>
      <c r="AR343" s="239" t="s">
        <v>169</v>
      </c>
      <c r="AT343" s="239" t="s">
        <v>164</v>
      </c>
      <c r="AU343" s="239" t="s">
        <v>86</v>
      </c>
      <c r="AY343" s="19" t="s">
        <v>162</v>
      </c>
      <c r="BE343" s="240">
        <f>IF(N343="základní",J343,0)</f>
        <v>0</v>
      </c>
      <c r="BF343" s="240">
        <f>IF(N343="snížená",J343,0)</f>
        <v>0</v>
      </c>
      <c r="BG343" s="240">
        <f>IF(N343="zákl. přenesená",J343,0)</f>
        <v>0</v>
      </c>
      <c r="BH343" s="240">
        <f>IF(N343="sníž. přenesená",J343,0)</f>
        <v>0</v>
      </c>
      <c r="BI343" s="240">
        <f>IF(N343="nulová",J343,0)</f>
        <v>0</v>
      </c>
      <c r="BJ343" s="19" t="s">
        <v>84</v>
      </c>
      <c r="BK343" s="240">
        <f>ROUND(I343*H343,2)</f>
        <v>0</v>
      </c>
      <c r="BL343" s="19" t="s">
        <v>169</v>
      </c>
      <c r="BM343" s="239" t="s">
        <v>688</v>
      </c>
    </row>
    <row r="344" s="2" customFormat="1">
      <c r="A344" s="40"/>
      <c r="B344" s="41"/>
      <c r="C344" s="42"/>
      <c r="D344" s="241" t="s">
        <v>171</v>
      </c>
      <c r="E344" s="42"/>
      <c r="F344" s="242" t="s">
        <v>684</v>
      </c>
      <c r="G344" s="42"/>
      <c r="H344" s="42"/>
      <c r="I344" s="148"/>
      <c r="J344" s="42"/>
      <c r="K344" s="42"/>
      <c r="L344" s="46"/>
      <c r="M344" s="243"/>
      <c r="N344" s="244"/>
      <c r="O344" s="86"/>
      <c r="P344" s="86"/>
      <c r="Q344" s="86"/>
      <c r="R344" s="86"/>
      <c r="S344" s="86"/>
      <c r="T344" s="87"/>
      <c r="U344" s="40"/>
      <c r="V344" s="40"/>
      <c r="W344" s="40"/>
      <c r="X344" s="40"/>
      <c r="Y344" s="40"/>
      <c r="Z344" s="40"/>
      <c r="AA344" s="40"/>
      <c r="AB344" s="40"/>
      <c r="AC344" s="40"/>
      <c r="AD344" s="40"/>
      <c r="AE344" s="40"/>
      <c r="AT344" s="19" t="s">
        <v>171</v>
      </c>
      <c r="AU344" s="19" t="s">
        <v>86</v>
      </c>
    </row>
    <row r="345" s="2" customFormat="1">
      <c r="A345" s="40"/>
      <c r="B345" s="41"/>
      <c r="C345" s="42"/>
      <c r="D345" s="241" t="s">
        <v>356</v>
      </c>
      <c r="E345" s="42"/>
      <c r="F345" s="242" t="s">
        <v>689</v>
      </c>
      <c r="G345" s="42"/>
      <c r="H345" s="42"/>
      <c r="I345" s="148"/>
      <c r="J345" s="42"/>
      <c r="K345" s="42"/>
      <c r="L345" s="46"/>
      <c r="M345" s="243"/>
      <c r="N345" s="244"/>
      <c r="O345" s="86"/>
      <c r="P345" s="86"/>
      <c r="Q345" s="86"/>
      <c r="R345" s="86"/>
      <c r="S345" s="86"/>
      <c r="T345" s="87"/>
      <c r="U345" s="40"/>
      <c r="V345" s="40"/>
      <c r="W345" s="40"/>
      <c r="X345" s="40"/>
      <c r="Y345" s="40"/>
      <c r="Z345" s="40"/>
      <c r="AA345" s="40"/>
      <c r="AB345" s="40"/>
      <c r="AC345" s="40"/>
      <c r="AD345" s="40"/>
      <c r="AE345" s="40"/>
      <c r="AT345" s="19" t="s">
        <v>356</v>
      </c>
      <c r="AU345" s="19" t="s">
        <v>86</v>
      </c>
    </row>
    <row r="346" s="13" customFormat="1">
      <c r="A346" s="13"/>
      <c r="B346" s="245"/>
      <c r="C346" s="246"/>
      <c r="D346" s="241" t="s">
        <v>173</v>
      </c>
      <c r="E346" s="247" t="s">
        <v>19</v>
      </c>
      <c r="F346" s="248" t="s">
        <v>690</v>
      </c>
      <c r="G346" s="246"/>
      <c r="H346" s="249">
        <v>3705.2460000000001</v>
      </c>
      <c r="I346" s="250"/>
      <c r="J346" s="246"/>
      <c r="K346" s="246"/>
      <c r="L346" s="251"/>
      <c r="M346" s="252"/>
      <c r="N346" s="253"/>
      <c r="O346" s="253"/>
      <c r="P346" s="253"/>
      <c r="Q346" s="253"/>
      <c r="R346" s="253"/>
      <c r="S346" s="253"/>
      <c r="T346" s="254"/>
      <c r="U346" s="13"/>
      <c r="V346" s="13"/>
      <c r="W346" s="13"/>
      <c r="X346" s="13"/>
      <c r="Y346" s="13"/>
      <c r="Z346" s="13"/>
      <c r="AA346" s="13"/>
      <c r="AB346" s="13"/>
      <c r="AC346" s="13"/>
      <c r="AD346" s="13"/>
      <c r="AE346" s="13"/>
      <c r="AT346" s="255" t="s">
        <v>173</v>
      </c>
      <c r="AU346" s="255" t="s">
        <v>86</v>
      </c>
      <c r="AV346" s="13" t="s">
        <v>86</v>
      </c>
      <c r="AW346" s="13" t="s">
        <v>37</v>
      </c>
      <c r="AX346" s="13" t="s">
        <v>76</v>
      </c>
      <c r="AY346" s="255" t="s">
        <v>162</v>
      </c>
    </row>
    <row r="347" s="15" customFormat="1">
      <c r="A347" s="15"/>
      <c r="B347" s="267"/>
      <c r="C347" s="268"/>
      <c r="D347" s="241" t="s">
        <v>173</v>
      </c>
      <c r="E347" s="269" t="s">
        <v>19</v>
      </c>
      <c r="F347" s="270" t="s">
        <v>177</v>
      </c>
      <c r="G347" s="268"/>
      <c r="H347" s="271">
        <v>3705.2460000000001</v>
      </c>
      <c r="I347" s="272"/>
      <c r="J347" s="268"/>
      <c r="K347" s="268"/>
      <c r="L347" s="273"/>
      <c r="M347" s="274"/>
      <c r="N347" s="275"/>
      <c r="O347" s="275"/>
      <c r="P347" s="275"/>
      <c r="Q347" s="275"/>
      <c r="R347" s="275"/>
      <c r="S347" s="275"/>
      <c r="T347" s="276"/>
      <c r="U347" s="15"/>
      <c r="V347" s="15"/>
      <c r="W347" s="15"/>
      <c r="X347" s="15"/>
      <c r="Y347" s="15"/>
      <c r="Z347" s="15"/>
      <c r="AA347" s="15"/>
      <c r="AB347" s="15"/>
      <c r="AC347" s="15"/>
      <c r="AD347" s="15"/>
      <c r="AE347" s="15"/>
      <c r="AT347" s="277" t="s">
        <v>173</v>
      </c>
      <c r="AU347" s="277" t="s">
        <v>86</v>
      </c>
      <c r="AV347" s="15" t="s">
        <v>169</v>
      </c>
      <c r="AW347" s="15" t="s">
        <v>37</v>
      </c>
      <c r="AX347" s="15" t="s">
        <v>84</v>
      </c>
      <c r="AY347" s="277" t="s">
        <v>162</v>
      </c>
    </row>
    <row r="348" s="2" customFormat="1" ht="21.75" customHeight="1">
      <c r="A348" s="40"/>
      <c r="B348" s="41"/>
      <c r="C348" s="228" t="s">
        <v>691</v>
      </c>
      <c r="D348" s="228" t="s">
        <v>164</v>
      </c>
      <c r="E348" s="229" t="s">
        <v>692</v>
      </c>
      <c r="F348" s="230" t="s">
        <v>693</v>
      </c>
      <c r="G348" s="231" t="s">
        <v>334</v>
      </c>
      <c r="H348" s="232">
        <v>185.50999999999999</v>
      </c>
      <c r="I348" s="233"/>
      <c r="J348" s="234">
        <f>ROUND(I348*H348,2)</f>
        <v>0</v>
      </c>
      <c r="K348" s="230" t="s">
        <v>168</v>
      </c>
      <c r="L348" s="46"/>
      <c r="M348" s="235" t="s">
        <v>19</v>
      </c>
      <c r="N348" s="236" t="s">
        <v>47</v>
      </c>
      <c r="O348" s="86"/>
      <c r="P348" s="237">
        <f>O348*H348</f>
        <v>0</v>
      </c>
      <c r="Q348" s="237">
        <v>0</v>
      </c>
      <c r="R348" s="237">
        <f>Q348*H348</f>
        <v>0</v>
      </c>
      <c r="S348" s="237">
        <v>0</v>
      </c>
      <c r="T348" s="238">
        <f>S348*H348</f>
        <v>0</v>
      </c>
      <c r="U348" s="40"/>
      <c r="V348" s="40"/>
      <c r="W348" s="40"/>
      <c r="X348" s="40"/>
      <c r="Y348" s="40"/>
      <c r="Z348" s="40"/>
      <c r="AA348" s="40"/>
      <c r="AB348" s="40"/>
      <c r="AC348" s="40"/>
      <c r="AD348" s="40"/>
      <c r="AE348" s="40"/>
      <c r="AR348" s="239" t="s">
        <v>169</v>
      </c>
      <c r="AT348" s="239" t="s">
        <v>164</v>
      </c>
      <c r="AU348" s="239" t="s">
        <v>86</v>
      </c>
      <c r="AY348" s="19" t="s">
        <v>162</v>
      </c>
      <c r="BE348" s="240">
        <f>IF(N348="základní",J348,0)</f>
        <v>0</v>
      </c>
      <c r="BF348" s="240">
        <f>IF(N348="snížená",J348,0)</f>
        <v>0</v>
      </c>
      <c r="BG348" s="240">
        <f>IF(N348="zákl. přenesená",J348,0)</f>
        <v>0</v>
      </c>
      <c r="BH348" s="240">
        <f>IF(N348="sníž. přenesená",J348,0)</f>
        <v>0</v>
      </c>
      <c r="BI348" s="240">
        <f>IF(N348="nulová",J348,0)</f>
        <v>0</v>
      </c>
      <c r="BJ348" s="19" t="s">
        <v>84</v>
      </c>
      <c r="BK348" s="240">
        <f>ROUND(I348*H348,2)</f>
        <v>0</v>
      </c>
      <c r="BL348" s="19" t="s">
        <v>169</v>
      </c>
      <c r="BM348" s="239" t="s">
        <v>694</v>
      </c>
    </row>
    <row r="349" s="2" customFormat="1">
      <c r="A349" s="40"/>
      <c r="B349" s="41"/>
      <c r="C349" s="42"/>
      <c r="D349" s="241" t="s">
        <v>171</v>
      </c>
      <c r="E349" s="42"/>
      <c r="F349" s="242" t="s">
        <v>695</v>
      </c>
      <c r="G349" s="42"/>
      <c r="H349" s="42"/>
      <c r="I349" s="148"/>
      <c r="J349" s="42"/>
      <c r="K349" s="42"/>
      <c r="L349" s="46"/>
      <c r="M349" s="243"/>
      <c r="N349" s="244"/>
      <c r="O349" s="86"/>
      <c r="P349" s="86"/>
      <c r="Q349" s="86"/>
      <c r="R349" s="86"/>
      <c r="S349" s="86"/>
      <c r="T349" s="87"/>
      <c r="U349" s="40"/>
      <c r="V349" s="40"/>
      <c r="W349" s="40"/>
      <c r="X349" s="40"/>
      <c r="Y349" s="40"/>
      <c r="Z349" s="40"/>
      <c r="AA349" s="40"/>
      <c r="AB349" s="40"/>
      <c r="AC349" s="40"/>
      <c r="AD349" s="40"/>
      <c r="AE349" s="40"/>
      <c r="AT349" s="19" t="s">
        <v>171</v>
      </c>
      <c r="AU349" s="19" t="s">
        <v>86</v>
      </c>
    </row>
    <row r="350" s="13" customFormat="1">
      <c r="A350" s="13"/>
      <c r="B350" s="245"/>
      <c r="C350" s="246"/>
      <c r="D350" s="241" t="s">
        <v>173</v>
      </c>
      <c r="E350" s="247" t="s">
        <v>19</v>
      </c>
      <c r="F350" s="248" t="s">
        <v>696</v>
      </c>
      <c r="G350" s="246"/>
      <c r="H350" s="249">
        <v>185.50999999999999</v>
      </c>
      <c r="I350" s="250"/>
      <c r="J350" s="246"/>
      <c r="K350" s="246"/>
      <c r="L350" s="251"/>
      <c r="M350" s="252"/>
      <c r="N350" s="253"/>
      <c r="O350" s="253"/>
      <c r="P350" s="253"/>
      <c r="Q350" s="253"/>
      <c r="R350" s="253"/>
      <c r="S350" s="253"/>
      <c r="T350" s="254"/>
      <c r="U350" s="13"/>
      <c r="V350" s="13"/>
      <c r="W350" s="13"/>
      <c r="X350" s="13"/>
      <c r="Y350" s="13"/>
      <c r="Z350" s="13"/>
      <c r="AA350" s="13"/>
      <c r="AB350" s="13"/>
      <c r="AC350" s="13"/>
      <c r="AD350" s="13"/>
      <c r="AE350" s="13"/>
      <c r="AT350" s="255" t="s">
        <v>173</v>
      </c>
      <c r="AU350" s="255" t="s">
        <v>86</v>
      </c>
      <c r="AV350" s="13" t="s">
        <v>86</v>
      </c>
      <c r="AW350" s="13" t="s">
        <v>37</v>
      </c>
      <c r="AX350" s="13" t="s">
        <v>76</v>
      </c>
      <c r="AY350" s="255" t="s">
        <v>162</v>
      </c>
    </row>
    <row r="351" s="15" customFormat="1">
      <c r="A351" s="15"/>
      <c r="B351" s="267"/>
      <c r="C351" s="268"/>
      <c r="D351" s="241" t="s">
        <v>173</v>
      </c>
      <c r="E351" s="269" t="s">
        <v>19</v>
      </c>
      <c r="F351" s="270" t="s">
        <v>177</v>
      </c>
      <c r="G351" s="268"/>
      <c r="H351" s="271">
        <v>185.50999999999999</v>
      </c>
      <c r="I351" s="272"/>
      <c r="J351" s="268"/>
      <c r="K351" s="268"/>
      <c r="L351" s="273"/>
      <c r="M351" s="274"/>
      <c r="N351" s="275"/>
      <c r="O351" s="275"/>
      <c r="P351" s="275"/>
      <c r="Q351" s="275"/>
      <c r="R351" s="275"/>
      <c r="S351" s="275"/>
      <c r="T351" s="276"/>
      <c r="U351" s="15"/>
      <c r="V351" s="15"/>
      <c r="W351" s="15"/>
      <c r="X351" s="15"/>
      <c r="Y351" s="15"/>
      <c r="Z351" s="15"/>
      <c r="AA351" s="15"/>
      <c r="AB351" s="15"/>
      <c r="AC351" s="15"/>
      <c r="AD351" s="15"/>
      <c r="AE351" s="15"/>
      <c r="AT351" s="277" t="s">
        <v>173</v>
      </c>
      <c r="AU351" s="277" t="s">
        <v>86</v>
      </c>
      <c r="AV351" s="15" t="s">
        <v>169</v>
      </c>
      <c r="AW351" s="15" t="s">
        <v>37</v>
      </c>
      <c r="AX351" s="15" t="s">
        <v>84</v>
      </c>
      <c r="AY351" s="277" t="s">
        <v>162</v>
      </c>
    </row>
    <row r="352" s="2" customFormat="1" ht="21.75" customHeight="1">
      <c r="A352" s="40"/>
      <c r="B352" s="41"/>
      <c r="C352" s="228" t="s">
        <v>697</v>
      </c>
      <c r="D352" s="228" t="s">
        <v>164</v>
      </c>
      <c r="E352" s="229" t="s">
        <v>698</v>
      </c>
      <c r="F352" s="230" t="s">
        <v>699</v>
      </c>
      <c r="G352" s="231" t="s">
        <v>334</v>
      </c>
      <c r="H352" s="232">
        <v>226.184</v>
      </c>
      <c r="I352" s="233"/>
      <c r="J352" s="234">
        <f>ROUND(I352*H352,2)</f>
        <v>0</v>
      </c>
      <c r="K352" s="230" t="s">
        <v>168</v>
      </c>
      <c r="L352" s="46"/>
      <c r="M352" s="235" t="s">
        <v>19</v>
      </c>
      <c r="N352" s="236" t="s">
        <v>47</v>
      </c>
      <c r="O352" s="86"/>
      <c r="P352" s="237">
        <f>O352*H352</f>
        <v>0</v>
      </c>
      <c r="Q352" s="237">
        <v>0</v>
      </c>
      <c r="R352" s="237">
        <f>Q352*H352</f>
        <v>0</v>
      </c>
      <c r="S352" s="237">
        <v>0</v>
      </c>
      <c r="T352" s="238">
        <f>S352*H352</f>
        <v>0</v>
      </c>
      <c r="U352" s="40"/>
      <c r="V352" s="40"/>
      <c r="W352" s="40"/>
      <c r="X352" s="40"/>
      <c r="Y352" s="40"/>
      <c r="Z352" s="40"/>
      <c r="AA352" s="40"/>
      <c r="AB352" s="40"/>
      <c r="AC352" s="40"/>
      <c r="AD352" s="40"/>
      <c r="AE352" s="40"/>
      <c r="AR352" s="239" t="s">
        <v>169</v>
      </c>
      <c r="AT352" s="239" t="s">
        <v>164</v>
      </c>
      <c r="AU352" s="239" t="s">
        <v>86</v>
      </c>
      <c r="AY352" s="19" t="s">
        <v>162</v>
      </c>
      <c r="BE352" s="240">
        <f>IF(N352="základní",J352,0)</f>
        <v>0</v>
      </c>
      <c r="BF352" s="240">
        <f>IF(N352="snížená",J352,0)</f>
        <v>0</v>
      </c>
      <c r="BG352" s="240">
        <f>IF(N352="zákl. přenesená",J352,0)</f>
        <v>0</v>
      </c>
      <c r="BH352" s="240">
        <f>IF(N352="sníž. přenesená",J352,0)</f>
        <v>0</v>
      </c>
      <c r="BI352" s="240">
        <f>IF(N352="nulová",J352,0)</f>
        <v>0</v>
      </c>
      <c r="BJ352" s="19" t="s">
        <v>84</v>
      </c>
      <c r="BK352" s="240">
        <f>ROUND(I352*H352,2)</f>
        <v>0</v>
      </c>
      <c r="BL352" s="19" t="s">
        <v>169</v>
      </c>
      <c r="BM352" s="239" t="s">
        <v>700</v>
      </c>
    </row>
    <row r="353" s="2" customFormat="1">
      <c r="A353" s="40"/>
      <c r="B353" s="41"/>
      <c r="C353" s="42"/>
      <c r="D353" s="241" t="s">
        <v>171</v>
      </c>
      <c r="E353" s="42"/>
      <c r="F353" s="242" t="s">
        <v>695</v>
      </c>
      <c r="G353" s="42"/>
      <c r="H353" s="42"/>
      <c r="I353" s="148"/>
      <c r="J353" s="42"/>
      <c r="K353" s="42"/>
      <c r="L353" s="46"/>
      <c r="M353" s="243"/>
      <c r="N353" s="244"/>
      <c r="O353" s="86"/>
      <c r="P353" s="86"/>
      <c r="Q353" s="86"/>
      <c r="R353" s="86"/>
      <c r="S353" s="86"/>
      <c r="T353" s="87"/>
      <c r="U353" s="40"/>
      <c r="V353" s="40"/>
      <c r="W353" s="40"/>
      <c r="X353" s="40"/>
      <c r="Y353" s="40"/>
      <c r="Z353" s="40"/>
      <c r="AA353" s="40"/>
      <c r="AB353" s="40"/>
      <c r="AC353" s="40"/>
      <c r="AD353" s="40"/>
      <c r="AE353" s="40"/>
      <c r="AT353" s="19" t="s">
        <v>171</v>
      </c>
      <c r="AU353" s="19" t="s">
        <v>86</v>
      </c>
    </row>
    <row r="354" s="13" customFormat="1">
      <c r="A354" s="13"/>
      <c r="B354" s="245"/>
      <c r="C354" s="246"/>
      <c r="D354" s="241" t="s">
        <v>173</v>
      </c>
      <c r="E354" s="247" t="s">
        <v>19</v>
      </c>
      <c r="F354" s="248" t="s">
        <v>701</v>
      </c>
      <c r="G354" s="246"/>
      <c r="H354" s="249">
        <v>226.184</v>
      </c>
      <c r="I354" s="250"/>
      <c r="J354" s="246"/>
      <c r="K354" s="246"/>
      <c r="L354" s="251"/>
      <c r="M354" s="252"/>
      <c r="N354" s="253"/>
      <c r="O354" s="253"/>
      <c r="P354" s="253"/>
      <c r="Q354" s="253"/>
      <c r="R354" s="253"/>
      <c r="S354" s="253"/>
      <c r="T354" s="254"/>
      <c r="U354" s="13"/>
      <c r="V354" s="13"/>
      <c r="W354" s="13"/>
      <c r="X354" s="13"/>
      <c r="Y354" s="13"/>
      <c r="Z354" s="13"/>
      <c r="AA354" s="13"/>
      <c r="AB354" s="13"/>
      <c r="AC354" s="13"/>
      <c r="AD354" s="13"/>
      <c r="AE354" s="13"/>
      <c r="AT354" s="255" t="s">
        <v>173</v>
      </c>
      <c r="AU354" s="255" t="s">
        <v>86</v>
      </c>
      <c r="AV354" s="13" t="s">
        <v>86</v>
      </c>
      <c r="AW354" s="13" t="s">
        <v>37</v>
      </c>
      <c r="AX354" s="13" t="s">
        <v>84</v>
      </c>
      <c r="AY354" s="255" t="s">
        <v>162</v>
      </c>
    </row>
    <row r="355" s="12" customFormat="1" ht="22.8" customHeight="1">
      <c r="A355" s="12"/>
      <c r="B355" s="212"/>
      <c r="C355" s="213"/>
      <c r="D355" s="214" t="s">
        <v>75</v>
      </c>
      <c r="E355" s="226" t="s">
        <v>702</v>
      </c>
      <c r="F355" s="226" t="s">
        <v>703</v>
      </c>
      <c r="G355" s="213"/>
      <c r="H355" s="213"/>
      <c r="I355" s="216"/>
      <c r="J355" s="227">
        <f>BK355</f>
        <v>0</v>
      </c>
      <c r="K355" s="213"/>
      <c r="L355" s="218"/>
      <c r="M355" s="219"/>
      <c r="N355" s="220"/>
      <c r="O355" s="220"/>
      <c r="P355" s="221">
        <f>SUM(P356:P357)</f>
        <v>0</v>
      </c>
      <c r="Q355" s="220"/>
      <c r="R355" s="221">
        <f>SUM(R356:R357)</f>
        <v>0</v>
      </c>
      <c r="S355" s="220"/>
      <c r="T355" s="222">
        <f>SUM(T356:T357)</f>
        <v>0</v>
      </c>
      <c r="U355" s="12"/>
      <c r="V355" s="12"/>
      <c r="W355" s="12"/>
      <c r="X355" s="12"/>
      <c r="Y355" s="12"/>
      <c r="Z355" s="12"/>
      <c r="AA355" s="12"/>
      <c r="AB355" s="12"/>
      <c r="AC355" s="12"/>
      <c r="AD355" s="12"/>
      <c r="AE355" s="12"/>
      <c r="AR355" s="223" t="s">
        <v>84</v>
      </c>
      <c r="AT355" s="224" t="s">
        <v>75</v>
      </c>
      <c r="AU355" s="224" t="s">
        <v>84</v>
      </c>
      <c r="AY355" s="223" t="s">
        <v>162</v>
      </c>
      <c r="BK355" s="225">
        <f>SUM(BK356:BK357)</f>
        <v>0</v>
      </c>
    </row>
    <row r="356" s="2" customFormat="1" ht="21.75" customHeight="1">
      <c r="A356" s="40"/>
      <c r="B356" s="41"/>
      <c r="C356" s="228" t="s">
        <v>704</v>
      </c>
      <c r="D356" s="228" t="s">
        <v>164</v>
      </c>
      <c r="E356" s="229" t="s">
        <v>705</v>
      </c>
      <c r="F356" s="230" t="s">
        <v>706</v>
      </c>
      <c r="G356" s="231" t="s">
        <v>334</v>
      </c>
      <c r="H356" s="232">
        <v>444.48000000000002</v>
      </c>
      <c r="I356" s="233"/>
      <c r="J356" s="234">
        <f>ROUND(I356*H356,2)</f>
        <v>0</v>
      </c>
      <c r="K356" s="230" t="s">
        <v>168</v>
      </c>
      <c r="L356" s="46"/>
      <c r="M356" s="235" t="s">
        <v>19</v>
      </c>
      <c r="N356" s="236" t="s">
        <v>47</v>
      </c>
      <c r="O356" s="86"/>
      <c r="P356" s="237">
        <f>O356*H356</f>
        <v>0</v>
      </c>
      <c r="Q356" s="237">
        <v>0</v>
      </c>
      <c r="R356" s="237">
        <f>Q356*H356</f>
        <v>0</v>
      </c>
      <c r="S356" s="237">
        <v>0</v>
      </c>
      <c r="T356" s="238">
        <f>S356*H356</f>
        <v>0</v>
      </c>
      <c r="U356" s="40"/>
      <c r="V356" s="40"/>
      <c r="W356" s="40"/>
      <c r="X356" s="40"/>
      <c r="Y356" s="40"/>
      <c r="Z356" s="40"/>
      <c r="AA356" s="40"/>
      <c r="AB356" s="40"/>
      <c r="AC356" s="40"/>
      <c r="AD356" s="40"/>
      <c r="AE356" s="40"/>
      <c r="AR356" s="239" t="s">
        <v>169</v>
      </c>
      <c r="AT356" s="239" t="s">
        <v>164</v>
      </c>
      <c r="AU356" s="239" t="s">
        <v>86</v>
      </c>
      <c r="AY356" s="19" t="s">
        <v>162</v>
      </c>
      <c r="BE356" s="240">
        <f>IF(N356="základní",J356,0)</f>
        <v>0</v>
      </c>
      <c r="BF356" s="240">
        <f>IF(N356="snížená",J356,0)</f>
        <v>0</v>
      </c>
      <c r="BG356" s="240">
        <f>IF(N356="zákl. přenesená",J356,0)</f>
        <v>0</v>
      </c>
      <c r="BH356" s="240">
        <f>IF(N356="sníž. přenesená",J356,0)</f>
        <v>0</v>
      </c>
      <c r="BI356" s="240">
        <f>IF(N356="nulová",J356,0)</f>
        <v>0</v>
      </c>
      <c r="BJ356" s="19" t="s">
        <v>84</v>
      </c>
      <c r="BK356" s="240">
        <f>ROUND(I356*H356,2)</f>
        <v>0</v>
      </c>
      <c r="BL356" s="19" t="s">
        <v>169</v>
      </c>
      <c r="BM356" s="239" t="s">
        <v>707</v>
      </c>
    </row>
    <row r="357" s="2" customFormat="1">
      <c r="A357" s="40"/>
      <c r="B357" s="41"/>
      <c r="C357" s="42"/>
      <c r="D357" s="241" t="s">
        <v>171</v>
      </c>
      <c r="E357" s="42"/>
      <c r="F357" s="242" t="s">
        <v>708</v>
      </c>
      <c r="G357" s="42"/>
      <c r="H357" s="42"/>
      <c r="I357" s="148"/>
      <c r="J357" s="42"/>
      <c r="K357" s="42"/>
      <c r="L357" s="46"/>
      <c r="M357" s="243"/>
      <c r="N357" s="244"/>
      <c r="O357" s="86"/>
      <c r="P357" s="86"/>
      <c r="Q357" s="86"/>
      <c r="R357" s="86"/>
      <c r="S357" s="86"/>
      <c r="T357" s="87"/>
      <c r="U357" s="40"/>
      <c r="V357" s="40"/>
      <c r="W357" s="40"/>
      <c r="X357" s="40"/>
      <c r="Y357" s="40"/>
      <c r="Z357" s="40"/>
      <c r="AA357" s="40"/>
      <c r="AB357" s="40"/>
      <c r="AC357" s="40"/>
      <c r="AD357" s="40"/>
      <c r="AE357" s="40"/>
      <c r="AT357" s="19" t="s">
        <v>171</v>
      </c>
      <c r="AU357" s="19" t="s">
        <v>86</v>
      </c>
    </row>
    <row r="358" s="12" customFormat="1" ht="25.92" customHeight="1">
      <c r="A358" s="12"/>
      <c r="B358" s="212"/>
      <c r="C358" s="213"/>
      <c r="D358" s="214" t="s">
        <v>75</v>
      </c>
      <c r="E358" s="215" t="s">
        <v>709</v>
      </c>
      <c r="F358" s="215" t="s">
        <v>710</v>
      </c>
      <c r="G358" s="213"/>
      <c r="H358" s="213"/>
      <c r="I358" s="216"/>
      <c r="J358" s="217">
        <f>BK358</f>
        <v>0</v>
      </c>
      <c r="K358" s="213"/>
      <c r="L358" s="218"/>
      <c r="M358" s="219"/>
      <c r="N358" s="220"/>
      <c r="O358" s="220"/>
      <c r="P358" s="221">
        <f>P359</f>
        <v>0</v>
      </c>
      <c r="Q358" s="220"/>
      <c r="R358" s="221">
        <f>R359</f>
        <v>0.16560000000000003</v>
      </c>
      <c r="S358" s="220"/>
      <c r="T358" s="222">
        <f>T359</f>
        <v>0</v>
      </c>
      <c r="U358" s="12"/>
      <c r="V358" s="12"/>
      <c r="W358" s="12"/>
      <c r="X358" s="12"/>
      <c r="Y358" s="12"/>
      <c r="Z358" s="12"/>
      <c r="AA358" s="12"/>
      <c r="AB358" s="12"/>
      <c r="AC358" s="12"/>
      <c r="AD358" s="12"/>
      <c r="AE358" s="12"/>
      <c r="AR358" s="223" t="s">
        <v>86</v>
      </c>
      <c r="AT358" s="224" t="s">
        <v>75</v>
      </c>
      <c r="AU358" s="224" t="s">
        <v>76</v>
      </c>
      <c r="AY358" s="223" t="s">
        <v>162</v>
      </c>
      <c r="BK358" s="225">
        <f>BK359</f>
        <v>0</v>
      </c>
    </row>
    <row r="359" s="12" customFormat="1" ht="22.8" customHeight="1">
      <c r="A359" s="12"/>
      <c r="B359" s="212"/>
      <c r="C359" s="213"/>
      <c r="D359" s="214" t="s">
        <v>75</v>
      </c>
      <c r="E359" s="226" t="s">
        <v>711</v>
      </c>
      <c r="F359" s="226" t="s">
        <v>712</v>
      </c>
      <c r="G359" s="213"/>
      <c r="H359" s="213"/>
      <c r="I359" s="216"/>
      <c r="J359" s="227">
        <f>BK359</f>
        <v>0</v>
      </c>
      <c r="K359" s="213"/>
      <c r="L359" s="218"/>
      <c r="M359" s="219"/>
      <c r="N359" s="220"/>
      <c r="O359" s="220"/>
      <c r="P359" s="221">
        <f>SUM(P360:P366)</f>
        <v>0</v>
      </c>
      <c r="Q359" s="220"/>
      <c r="R359" s="221">
        <f>SUM(R360:R366)</f>
        <v>0.16560000000000003</v>
      </c>
      <c r="S359" s="220"/>
      <c r="T359" s="222">
        <f>SUM(T360:T366)</f>
        <v>0</v>
      </c>
      <c r="U359" s="12"/>
      <c r="V359" s="12"/>
      <c r="W359" s="12"/>
      <c r="X359" s="12"/>
      <c r="Y359" s="12"/>
      <c r="Z359" s="12"/>
      <c r="AA359" s="12"/>
      <c r="AB359" s="12"/>
      <c r="AC359" s="12"/>
      <c r="AD359" s="12"/>
      <c r="AE359" s="12"/>
      <c r="AR359" s="223" t="s">
        <v>86</v>
      </c>
      <c r="AT359" s="224" t="s">
        <v>75</v>
      </c>
      <c r="AU359" s="224" t="s">
        <v>84</v>
      </c>
      <c r="AY359" s="223" t="s">
        <v>162</v>
      </c>
      <c r="BK359" s="225">
        <f>SUM(BK360:BK366)</f>
        <v>0</v>
      </c>
    </row>
    <row r="360" s="2" customFormat="1" ht="16.5" customHeight="1">
      <c r="A360" s="40"/>
      <c r="B360" s="41"/>
      <c r="C360" s="228" t="s">
        <v>713</v>
      </c>
      <c r="D360" s="228" t="s">
        <v>164</v>
      </c>
      <c r="E360" s="229" t="s">
        <v>714</v>
      </c>
      <c r="F360" s="230" t="s">
        <v>715</v>
      </c>
      <c r="G360" s="231" t="s">
        <v>610</v>
      </c>
      <c r="H360" s="232">
        <v>1</v>
      </c>
      <c r="I360" s="233"/>
      <c r="J360" s="234">
        <f>ROUND(I360*H360,2)</f>
        <v>0</v>
      </c>
      <c r="K360" s="230" t="s">
        <v>19</v>
      </c>
      <c r="L360" s="46"/>
      <c r="M360" s="235" t="s">
        <v>19</v>
      </c>
      <c r="N360" s="236" t="s">
        <v>47</v>
      </c>
      <c r="O360" s="86"/>
      <c r="P360" s="237">
        <f>O360*H360</f>
        <v>0</v>
      </c>
      <c r="Q360" s="237">
        <v>0.016</v>
      </c>
      <c r="R360" s="237">
        <f>Q360*H360</f>
        <v>0.016</v>
      </c>
      <c r="S360" s="237">
        <v>0</v>
      </c>
      <c r="T360" s="238">
        <f>S360*H360</f>
        <v>0</v>
      </c>
      <c r="U360" s="40"/>
      <c r="V360" s="40"/>
      <c r="W360" s="40"/>
      <c r="X360" s="40"/>
      <c r="Y360" s="40"/>
      <c r="Z360" s="40"/>
      <c r="AA360" s="40"/>
      <c r="AB360" s="40"/>
      <c r="AC360" s="40"/>
      <c r="AD360" s="40"/>
      <c r="AE360" s="40"/>
      <c r="AR360" s="239" t="s">
        <v>262</v>
      </c>
      <c r="AT360" s="239" t="s">
        <v>164</v>
      </c>
      <c r="AU360" s="239" t="s">
        <v>86</v>
      </c>
      <c r="AY360" s="19" t="s">
        <v>162</v>
      </c>
      <c r="BE360" s="240">
        <f>IF(N360="základní",J360,0)</f>
        <v>0</v>
      </c>
      <c r="BF360" s="240">
        <f>IF(N360="snížená",J360,0)</f>
        <v>0</v>
      </c>
      <c r="BG360" s="240">
        <f>IF(N360="zákl. přenesená",J360,0)</f>
        <v>0</v>
      </c>
      <c r="BH360" s="240">
        <f>IF(N360="sníž. přenesená",J360,0)</f>
        <v>0</v>
      </c>
      <c r="BI360" s="240">
        <f>IF(N360="nulová",J360,0)</f>
        <v>0</v>
      </c>
      <c r="BJ360" s="19" t="s">
        <v>84</v>
      </c>
      <c r="BK360" s="240">
        <f>ROUND(I360*H360,2)</f>
        <v>0</v>
      </c>
      <c r="BL360" s="19" t="s">
        <v>262</v>
      </c>
      <c r="BM360" s="239" t="s">
        <v>716</v>
      </c>
    </row>
    <row r="361" s="2" customFormat="1" ht="21.75" customHeight="1">
      <c r="A361" s="40"/>
      <c r="B361" s="41"/>
      <c r="C361" s="228" t="s">
        <v>717</v>
      </c>
      <c r="D361" s="228" t="s">
        <v>164</v>
      </c>
      <c r="E361" s="229" t="s">
        <v>718</v>
      </c>
      <c r="F361" s="230" t="s">
        <v>719</v>
      </c>
      <c r="G361" s="231" t="s">
        <v>390</v>
      </c>
      <c r="H361" s="232">
        <v>6</v>
      </c>
      <c r="I361" s="233"/>
      <c r="J361" s="234">
        <f>ROUND(I361*H361,2)</f>
        <v>0</v>
      </c>
      <c r="K361" s="230" t="s">
        <v>19</v>
      </c>
      <c r="L361" s="46"/>
      <c r="M361" s="235" t="s">
        <v>19</v>
      </c>
      <c r="N361" s="236" t="s">
        <v>47</v>
      </c>
      <c r="O361" s="86"/>
      <c r="P361" s="237">
        <f>O361*H361</f>
        <v>0</v>
      </c>
      <c r="Q361" s="237">
        <v>0.021000000000000001</v>
      </c>
      <c r="R361" s="237">
        <f>Q361*H361</f>
        <v>0.126</v>
      </c>
      <c r="S361" s="237">
        <v>0</v>
      </c>
      <c r="T361" s="238">
        <f>S361*H361</f>
        <v>0</v>
      </c>
      <c r="U361" s="40"/>
      <c r="V361" s="40"/>
      <c r="W361" s="40"/>
      <c r="X361" s="40"/>
      <c r="Y361" s="40"/>
      <c r="Z361" s="40"/>
      <c r="AA361" s="40"/>
      <c r="AB361" s="40"/>
      <c r="AC361" s="40"/>
      <c r="AD361" s="40"/>
      <c r="AE361" s="40"/>
      <c r="AR361" s="239" t="s">
        <v>262</v>
      </c>
      <c r="AT361" s="239" t="s">
        <v>164</v>
      </c>
      <c r="AU361" s="239" t="s">
        <v>86</v>
      </c>
      <c r="AY361" s="19" t="s">
        <v>162</v>
      </c>
      <c r="BE361" s="240">
        <f>IF(N361="základní",J361,0)</f>
        <v>0</v>
      </c>
      <c r="BF361" s="240">
        <f>IF(N361="snížená",J361,0)</f>
        <v>0</v>
      </c>
      <c r="BG361" s="240">
        <f>IF(N361="zákl. přenesená",J361,0)</f>
        <v>0</v>
      </c>
      <c r="BH361" s="240">
        <f>IF(N361="sníž. přenesená",J361,0)</f>
        <v>0</v>
      </c>
      <c r="BI361" s="240">
        <f>IF(N361="nulová",J361,0)</f>
        <v>0</v>
      </c>
      <c r="BJ361" s="19" t="s">
        <v>84</v>
      </c>
      <c r="BK361" s="240">
        <f>ROUND(I361*H361,2)</f>
        <v>0</v>
      </c>
      <c r="BL361" s="19" t="s">
        <v>262</v>
      </c>
      <c r="BM361" s="239" t="s">
        <v>720</v>
      </c>
    </row>
    <row r="362" s="2" customFormat="1">
      <c r="A362" s="40"/>
      <c r="B362" s="41"/>
      <c r="C362" s="42"/>
      <c r="D362" s="241" t="s">
        <v>356</v>
      </c>
      <c r="E362" s="42"/>
      <c r="F362" s="242" t="s">
        <v>721</v>
      </c>
      <c r="G362" s="42"/>
      <c r="H362" s="42"/>
      <c r="I362" s="148"/>
      <c r="J362" s="42"/>
      <c r="K362" s="42"/>
      <c r="L362" s="46"/>
      <c r="M362" s="243"/>
      <c r="N362" s="244"/>
      <c r="O362" s="86"/>
      <c r="P362" s="86"/>
      <c r="Q362" s="86"/>
      <c r="R362" s="86"/>
      <c r="S362" s="86"/>
      <c r="T362" s="87"/>
      <c r="U362" s="40"/>
      <c r="V362" s="40"/>
      <c r="W362" s="40"/>
      <c r="X362" s="40"/>
      <c r="Y362" s="40"/>
      <c r="Z362" s="40"/>
      <c r="AA362" s="40"/>
      <c r="AB362" s="40"/>
      <c r="AC362" s="40"/>
      <c r="AD362" s="40"/>
      <c r="AE362" s="40"/>
      <c r="AT362" s="19" t="s">
        <v>356</v>
      </c>
      <c r="AU362" s="19" t="s">
        <v>86</v>
      </c>
    </row>
    <row r="363" s="2" customFormat="1" ht="21.75" customHeight="1">
      <c r="A363" s="40"/>
      <c r="B363" s="41"/>
      <c r="C363" s="228" t="s">
        <v>722</v>
      </c>
      <c r="D363" s="228" t="s">
        <v>164</v>
      </c>
      <c r="E363" s="229" t="s">
        <v>723</v>
      </c>
      <c r="F363" s="230" t="s">
        <v>724</v>
      </c>
      <c r="G363" s="231" t="s">
        <v>390</v>
      </c>
      <c r="H363" s="232">
        <v>1</v>
      </c>
      <c r="I363" s="233"/>
      <c r="J363" s="234">
        <f>ROUND(I363*H363,2)</f>
        <v>0</v>
      </c>
      <c r="K363" s="230" t="s">
        <v>19</v>
      </c>
      <c r="L363" s="46"/>
      <c r="M363" s="235" t="s">
        <v>19</v>
      </c>
      <c r="N363" s="236" t="s">
        <v>47</v>
      </c>
      <c r="O363" s="86"/>
      <c r="P363" s="237">
        <f>O363*H363</f>
        <v>0</v>
      </c>
      <c r="Q363" s="237">
        <v>0.023599999999999999</v>
      </c>
      <c r="R363" s="237">
        <f>Q363*H363</f>
        <v>0.023599999999999999</v>
      </c>
      <c r="S363" s="237">
        <v>0</v>
      </c>
      <c r="T363" s="238">
        <f>S363*H363</f>
        <v>0</v>
      </c>
      <c r="U363" s="40"/>
      <c r="V363" s="40"/>
      <c r="W363" s="40"/>
      <c r="X363" s="40"/>
      <c r="Y363" s="40"/>
      <c r="Z363" s="40"/>
      <c r="AA363" s="40"/>
      <c r="AB363" s="40"/>
      <c r="AC363" s="40"/>
      <c r="AD363" s="40"/>
      <c r="AE363" s="40"/>
      <c r="AR363" s="239" t="s">
        <v>262</v>
      </c>
      <c r="AT363" s="239" t="s">
        <v>164</v>
      </c>
      <c r="AU363" s="239" t="s">
        <v>86</v>
      </c>
      <c r="AY363" s="19" t="s">
        <v>162</v>
      </c>
      <c r="BE363" s="240">
        <f>IF(N363="základní",J363,0)</f>
        <v>0</v>
      </c>
      <c r="BF363" s="240">
        <f>IF(N363="snížená",J363,0)</f>
        <v>0</v>
      </c>
      <c r="BG363" s="240">
        <f>IF(N363="zákl. přenesená",J363,0)</f>
        <v>0</v>
      </c>
      <c r="BH363" s="240">
        <f>IF(N363="sníž. přenesená",J363,0)</f>
        <v>0</v>
      </c>
      <c r="BI363" s="240">
        <f>IF(N363="nulová",J363,0)</f>
        <v>0</v>
      </c>
      <c r="BJ363" s="19" t="s">
        <v>84</v>
      </c>
      <c r="BK363" s="240">
        <f>ROUND(I363*H363,2)</f>
        <v>0</v>
      </c>
      <c r="BL363" s="19" t="s">
        <v>262</v>
      </c>
      <c r="BM363" s="239" t="s">
        <v>725</v>
      </c>
    </row>
    <row r="364" s="2" customFormat="1">
      <c r="A364" s="40"/>
      <c r="B364" s="41"/>
      <c r="C364" s="42"/>
      <c r="D364" s="241" t="s">
        <v>356</v>
      </c>
      <c r="E364" s="42"/>
      <c r="F364" s="242" t="s">
        <v>726</v>
      </c>
      <c r="G364" s="42"/>
      <c r="H364" s="42"/>
      <c r="I364" s="148"/>
      <c r="J364" s="42"/>
      <c r="K364" s="42"/>
      <c r="L364" s="46"/>
      <c r="M364" s="243"/>
      <c r="N364" s="244"/>
      <c r="O364" s="86"/>
      <c r="P364" s="86"/>
      <c r="Q364" s="86"/>
      <c r="R364" s="86"/>
      <c r="S364" s="86"/>
      <c r="T364" s="87"/>
      <c r="U364" s="40"/>
      <c r="V364" s="40"/>
      <c r="W364" s="40"/>
      <c r="X364" s="40"/>
      <c r="Y364" s="40"/>
      <c r="Z364" s="40"/>
      <c r="AA364" s="40"/>
      <c r="AB364" s="40"/>
      <c r="AC364" s="40"/>
      <c r="AD364" s="40"/>
      <c r="AE364" s="40"/>
      <c r="AT364" s="19" t="s">
        <v>356</v>
      </c>
      <c r="AU364" s="19" t="s">
        <v>86</v>
      </c>
    </row>
    <row r="365" s="2" customFormat="1" ht="21.75" customHeight="1">
      <c r="A365" s="40"/>
      <c r="B365" s="41"/>
      <c r="C365" s="228" t="s">
        <v>727</v>
      </c>
      <c r="D365" s="228" t="s">
        <v>164</v>
      </c>
      <c r="E365" s="229" t="s">
        <v>728</v>
      </c>
      <c r="F365" s="230" t="s">
        <v>729</v>
      </c>
      <c r="G365" s="231" t="s">
        <v>334</v>
      </c>
      <c r="H365" s="232">
        <v>0.16600000000000001</v>
      </c>
      <c r="I365" s="233"/>
      <c r="J365" s="234">
        <f>ROUND(I365*H365,2)</f>
        <v>0</v>
      </c>
      <c r="K365" s="230" t="s">
        <v>168</v>
      </c>
      <c r="L365" s="46"/>
      <c r="M365" s="235" t="s">
        <v>19</v>
      </c>
      <c r="N365" s="236" t="s">
        <v>47</v>
      </c>
      <c r="O365" s="86"/>
      <c r="P365" s="237">
        <f>O365*H365</f>
        <v>0</v>
      </c>
      <c r="Q365" s="237">
        <v>0</v>
      </c>
      <c r="R365" s="237">
        <f>Q365*H365</f>
        <v>0</v>
      </c>
      <c r="S365" s="237">
        <v>0</v>
      </c>
      <c r="T365" s="238">
        <f>S365*H365</f>
        <v>0</v>
      </c>
      <c r="U365" s="40"/>
      <c r="V365" s="40"/>
      <c r="W365" s="40"/>
      <c r="X365" s="40"/>
      <c r="Y365" s="40"/>
      <c r="Z365" s="40"/>
      <c r="AA365" s="40"/>
      <c r="AB365" s="40"/>
      <c r="AC365" s="40"/>
      <c r="AD365" s="40"/>
      <c r="AE365" s="40"/>
      <c r="AR365" s="239" t="s">
        <v>262</v>
      </c>
      <c r="AT365" s="239" t="s">
        <v>164</v>
      </c>
      <c r="AU365" s="239" t="s">
        <v>86</v>
      </c>
      <c r="AY365" s="19" t="s">
        <v>162</v>
      </c>
      <c r="BE365" s="240">
        <f>IF(N365="základní",J365,0)</f>
        <v>0</v>
      </c>
      <c r="BF365" s="240">
        <f>IF(N365="snížená",J365,0)</f>
        <v>0</v>
      </c>
      <c r="BG365" s="240">
        <f>IF(N365="zákl. přenesená",J365,0)</f>
        <v>0</v>
      </c>
      <c r="BH365" s="240">
        <f>IF(N365="sníž. přenesená",J365,0)</f>
        <v>0</v>
      </c>
      <c r="BI365" s="240">
        <f>IF(N365="nulová",J365,0)</f>
        <v>0</v>
      </c>
      <c r="BJ365" s="19" t="s">
        <v>84</v>
      </c>
      <c r="BK365" s="240">
        <f>ROUND(I365*H365,2)</f>
        <v>0</v>
      </c>
      <c r="BL365" s="19" t="s">
        <v>262</v>
      </c>
      <c r="BM365" s="239" t="s">
        <v>730</v>
      </c>
    </row>
    <row r="366" s="2" customFormat="1">
      <c r="A366" s="40"/>
      <c r="B366" s="41"/>
      <c r="C366" s="42"/>
      <c r="D366" s="241" t="s">
        <v>171</v>
      </c>
      <c r="E366" s="42"/>
      <c r="F366" s="242" t="s">
        <v>731</v>
      </c>
      <c r="G366" s="42"/>
      <c r="H366" s="42"/>
      <c r="I366" s="148"/>
      <c r="J366" s="42"/>
      <c r="K366" s="42"/>
      <c r="L366" s="46"/>
      <c r="M366" s="243"/>
      <c r="N366" s="244"/>
      <c r="O366" s="86"/>
      <c r="P366" s="86"/>
      <c r="Q366" s="86"/>
      <c r="R366" s="86"/>
      <c r="S366" s="86"/>
      <c r="T366" s="87"/>
      <c r="U366" s="40"/>
      <c r="V366" s="40"/>
      <c r="W366" s="40"/>
      <c r="X366" s="40"/>
      <c r="Y366" s="40"/>
      <c r="Z366" s="40"/>
      <c r="AA366" s="40"/>
      <c r="AB366" s="40"/>
      <c r="AC366" s="40"/>
      <c r="AD366" s="40"/>
      <c r="AE366" s="40"/>
      <c r="AT366" s="19" t="s">
        <v>171</v>
      </c>
      <c r="AU366" s="19" t="s">
        <v>86</v>
      </c>
    </row>
    <row r="367" s="12" customFormat="1" ht="25.92" customHeight="1">
      <c r="A367" s="12"/>
      <c r="B367" s="212"/>
      <c r="C367" s="213"/>
      <c r="D367" s="214" t="s">
        <v>75</v>
      </c>
      <c r="E367" s="215" t="s">
        <v>346</v>
      </c>
      <c r="F367" s="215" t="s">
        <v>732</v>
      </c>
      <c r="G367" s="213"/>
      <c r="H367" s="213"/>
      <c r="I367" s="216"/>
      <c r="J367" s="217">
        <f>BK367</f>
        <v>0</v>
      </c>
      <c r="K367" s="213"/>
      <c r="L367" s="218"/>
      <c r="M367" s="219"/>
      <c r="N367" s="220"/>
      <c r="O367" s="220"/>
      <c r="P367" s="221">
        <f>P368</f>
        <v>0</v>
      </c>
      <c r="Q367" s="220"/>
      <c r="R367" s="221">
        <f>R368</f>
        <v>0.015434999999999999</v>
      </c>
      <c r="S367" s="220"/>
      <c r="T367" s="222">
        <f>T368</f>
        <v>0</v>
      </c>
      <c r="U367" s="12"/>
      <c r="V367" s="12"/>
      <c r="W367" s="12"/>
      <c r="X367" s="12"/>
      <c r="Y367" s="12"/>
      <c r="Z367" s="12"/>
      <c r="AA367" s="12"/>
      <c r="AB367" s="12"/>
      <c r="AC367" s="12"/>
      <c r="AD367" s="12"/>
      <c r="AE367" s="12"/>
      <c r="AR367" s="223" t="s">
        <v>176</v>
      </c>
      <c r="AT367" s="224" t="s">
        <v>75</v>
      </c>
      <c r="AU367" s="224" t="s">
        <v>76</v>
      </c>
      <c r="AY367" s="223" t="s">
        <v>162</v>
      </c>
      <c r="BK367" s="225">
        <f>BK368</f>
        <v>0</v>
      </c>
    </row>
    <row r="368" s="12" customFormat="1" ht="22.8" customHeight="1">
      <c r="A368" s="12"/>
      <c r="B368" s="212"/>
      <c r="C368" s="213"/>
      <c r="D368" s="214" t="s">
        <v>75</v>
      </c>
      <c r="E368" s="226" t="s">
        <v>733</v>
      </c>
      <c r="F368" s="226" t="s">
        <v>734</v>
      </c>
      <c r="G368" s="213"/>
      <c r="H368" s="213"/>
      <c r="I368" s="216"/>
      <c r="J368" s="227">
        <f>BK368</f>
        <v>0</v>
      </c>
      <c r="K368" s="213"/>
      <c r="L368" s="218"/>
      <c r="M368" s="219"/>
      <c r="N368" s="220"/>
      <c r="O368" s="220"/>
      <c r="P368" s="221">
        <f>SUM(P369:P374)</f>
        <v>0</v>
      </c>
      <c r="Q368" s="220"/>
      <c r="R368" s="221">
        <f>SUM(R369:R374)</f>
        <v>0.015434999999999999</v>
      </c>
      <c r="S368" s="220"/>
      <c r="T368" s="222">
        <f>SUM(T369:T374)</f>
        <v>0</v>
      </c>
      <c r="U368" s="12"/>
      <c r="V368" s="12"/>
      <c r="W368" s="12"/>
      <c r="X368" s="12"/>
      <c r="Y368" s="12"/>
      <c r="Z368" s="12"/>
      <c r="AA368" s="12"/>
      <c r="AB368" s="12"/>
      <c r="AC368" s="12"/>
      <c r="AD368" s="12"/>
      <c r="AE368" s="12"/>
      <c r="AR368" s="223" t="s">
        <v>176</v>
      </c>
      <c r="AT368" s="224" t="s">
        <v>75</v>
      </c>
      <c r="AU368" s="224" t="s">
        <v>84</v>
      </c>
      <c r="AY368" s="223" t="s">
        <v>162</v>
      </c>
      <c r="BK368" s="225">
        <f>SUM(BK369:BK374)</f>
        <v>0</v>
      </c>
    </row>
    <row r="369" s="2" customFormat="1" ht="16.5" customHeight="1">
      <c r="A369" s="40"/>
      <c r="B369" s="41"/>
      <c r="C369" s="228" t="s">
        <v>735</v>
      </c>
      <c r="D369" s="228" t="s">
        <v>164</v>
      </c>
      <c r="E369" s="229" t="s">
        <v>736</v>
      </c>
      <c r="F369" s="230" t="s">
        <v>737</v>
      </c>
      <c r="G369" s="231" t="s">
        <v>202</v>
      </c>
      <c r="H369" s="232">
        <v>1.5</v>
      </c>
      <c r="I369" s="233"/>
      <c r="J369" s="234">
        <f>ROUND(I369*H369,2)</f>
        <v>0</v>
      </c>
      <c r="K369" s="230" t="s">
        <v>19</v>
      </c>
      <c r="L369" s="46"/>
      <c r="M369" s="235" t="s">
        <v>19</v>
      </c>
      <c r="N369" s="236" t="s">
        <v>47</v>
      </c>
      <c r="O369" s="86"/>
      <c r="P369" s="237">
        <f>O369*H369</f>
        <v>0</v>
      </c>
      <c r="Q369" s="237">
        <v>0</v>
      </c>
      <c r="R369" s="237">
        <f>Q369*H369</f>
        <v>0</v>
      </c>
      <c r="S369" s="237">
        <v>0</v>
      </c>
      <c r="T369" s="238">
        <f>S369*H369</f>
        <v>0</v>
      </c>
      <c r="U369" s="40"/>
      <c r="V369" s="40"/>
      <c r="W369" s="40"/>
      <c r="X369" s="40"/>
      <c r="Y369" s="40"/>
      <c r="Z369" s="40"/>
      <c r="AA369" s="40"/>
      <c r="AB369" s="40"/>
      <c r="AC369" s="40"/>
      <c r="AD369" s="40"/>
      <c r="AE369" s="40"/>
      <c r="AR369" s="239" t="s">
        <v>519</v>
      </c>
      <c r="AT369" s="239" t="s">
        <v>164</v>
      </c>
      <c r="AU369" s="239" t="s">
        <v>86</v>
      </c>
      <c r="AY369" s="19" t="s">
        <v>162</v>
      </c>
      <c r="BE369" s="240">
        <f>IF(N369="základní",J369,0)</f>
        <v>0</v>
      </c>
      <c r="BF369" s="240">
        <f>IF(N369="snížená",J369,0)</f>
        <v>0</v>
      </c>
      <c r="BG369" s="240">
        <f>IF(N369="zákl. přenesená",J369,0)</f>
        <v>0</v>
      </c>
      <c r="BH369" s="240">
        <f>IF(N369="sníž. přenesená",J369,0)</f>
        <v>0</v>
      </c>
      <c r="BI369" s="240">
        <f>IF(N369="nulová",J369,0)</f>
        <v>0</v>
      </c>
      <c r="BJ369" s="19" t="s">
        <v>84</v>
      </c>
      <c r="BK369" s="240">
        <f>ROUND(I369*H369,2)</f>
        <v>0</v>
      </c>
      <c r="BL369" s="19" t="s">
        <v>519</v>
      </c>
      <c r="BM369" s="239" t="s">
        <v>738</v>
      </c>
    </row>
    <row r="370" s="2" customFormat="1" ht="16.5" customHeight="1">
      <c r="A370" s="40"/>
      <c r="B370" s="41"/>
      <c r="C370" s="288" t="s">
        <v>739</v>
      </c>
      <c r="D370" s="288" t="s">
        <v>346</v>
      </c>
      <c r="E370" s="289" t="s">
        <v>740</v>
      </c>
      <c r="F370" s="290" t="s">
        <v>741</v>
      </c>
      <c r="G370" s="291" t="s">
        <v>202</v>
      </c>
      <c r="H370" s="292">
        <v>1.5</v>
      </c>
      <c r="I370" s="293"/>
      <c r="J370" s="294">
        <f>ROUND(I370*H370,2)</f>
        <v>0</v>
      </c>
      <c r="K370" s="290" t="s">
        <v>19</v>
      </c>
      <c r="L370" s="295"/>
      <c r="M370" s="296" t="s">
        <v>19</v>
      </c>
      <c r="N370" s="297" t="s">
        <v>47</v>
      </c>
      <c r="O370" s="86"/>
      <c r="P370" s="237">
        <f>O370*H370</f>
        <v>0</v>
      </c>
      <c r="Q370" s="237">
        <v>0.00645</v>
      </c>
      <c r="R370" s="237">
        <f>Q370*H370</f>
        <v>0.0096749999999999996</v>
      </c>
      <c r="S370" s="237">
        <v>0</v>
      </c>
      <c r="T370" s="238">
        <f>S370*H370</f>
        <v>0</v>
      </c>
      <c r="U370" s="40"/>
      <c r="V370" s="40"/>
      <c r="W370" s="40"/>
      <c r="X370" s="40"/>
      <c r="Y370" s="40"/>
      <c r="Z370" s="40"/>
      <c r="AA370" s="40"/>
      <c r="AB370" s="40"/>
      <c r="AC370" s="40"/>
      <c r="AD370" s="40"/>
      <c r="AE370" s="40"/>
      <c r="AR370" s="239" t="s">
        <v>552</v>
      </c>
      <c r="AT370" s="239" t="s">
        <v>346</v>
      </c>
      <c r="AU370" s="239" t="s">
        <v>86</v>
      </c>
      <c r="AY370" s="19" t="s">
        <v>162</v>
      </c>
      <c r="BE370" s="240">
        <f>IF(N370="základní",J370,0)</f>
        <v>0</v>
      </c>
      <c r="BF370" s="240">
        <f>IF(N370="snížená",J370,0)</f>
        <v>0</v>
      </c>
      <c r="BG370" s="240">
        <f>IF(N370="zákl. přenesená",J370,0)</f>
        <v>0</v>
      </c>
      <c r="BH370" s="240">
        <f>IF(N370="sníž. přenesená",J370,0)</f>
        <v>0</v>
      </c>
      <c r="BI370" s="240">
        <f>IF(N370="nulová",J370,0)</f>
        <v>0</v>
      </c>
      <c r="BJ370" s="19" t="s">
        <v>84</v>
      </c>
      <c r="BK370" s="240">
        <f>ROUND(I370*H370,2)</f>
        <v>0</v>
      </c>
      <c r="BL370" s="19" t="s">
        <v>519</v>
      </c>
      <c r="BM370" s="239" t="s">
        <v>742</v>
      </c>
    </row>
    <row r="371" s="2" customFormat="1" ht="16.5" customHeight="1">
      <c r="A371" s="40"/>
      <c r="B371" s="41"/>
      <c r="C371" s="228" t="s">
        <v>743</v>
      </c>
      <c r="D371" s="228" t="s">
        <v>164</v>
      </c>
      <c r="E371" s="229" t="s">
        <v>744</v>
      </c>
      <c r="F371" s="230" t="s">
        <v>745</v>
      </c>
      <c r="G371" s="231" t="s">
        <v>390</v>
      </c>
      <c r="H371" s="232">
        <v>10</v>
      </c>
      <c r="I371" s="233"/>
      <c r="J371" s="234">
        <f>ROUND(I371*H371,2)</f>
        <v>0</v>
      </c>
      <c r="K371" s="230" t="s">
        <v>19</v>
      </c>
      <c r="L371" s="46"/>
      <c r="M371" s="235" t="s">
        <v>19</v>
      </c>
      <c r="N371" s="236" t="s">
        <v>47</v>
      </c>
      <c r="O371" s="86"/>
      <c r="P371" s="237">
        <f>O371*H371</f>
        <v>0</v>
      </c>
      <c r="Q371" s="237">
        <v>0</v>
      </c>
      <c r="R371" s="237">
        <f>Q371*H371</f>
        <v>0</v>
      </c>
      <c r="S371" s="237">
        <v>0</v>
      </c>
      <c r="T371" s="238">
        <f>S371*H371</f>
        <v>0</v>
      </c>
      <c r="U371" s="40"/>
      <c r="V371" s="40"/>
      <c r="W371" s="40"/>
      <c r="X371" s="40"/>
      <c r="Y371" s="40"/>
      <c r="Z371" s="40"/>
      <c r="AA371" s="40"/>
      <c r="AB371" s="40"/>
      <c r="AC371" s="40"/>
      <c r="AD371" s="40"/>
      <c r="AE371" s="40"/>
      <c r="AR371" s="239" t="s">
        <v>519</v>
      </c>
      <c r="AT371" s="239" t="s">
        <v>164</v>
      </c>
      <c r="AU371" s="239" t="s">
        <v>86</v>
      </c>
      <c r="AY371" s="19" t="s">
        <v>162</v>
      </c>
      <c r="BE371" s="240">
        <f>IF(N371="základní",J371,0)</f>
        <v>0</v>
      </c>
      <c r="BF371" s="240">
        <f>IF(N371="snížená",J371,0)</f>
        <v>0</v>
      </c>
      <c r="BG371" s="240">
        <f>IF(N371="zákl. přenesená",J371,0)</f>
        <v>0</v>
      </c>
      <c r="BH371" s="240">
        <f>IF(N371="sníž. přenesená",J371,0)</f>
        <v>0</v>
      </c>
      <c r="BI371" s="240">
        <f>IF(N371="nulová",J371,0)</f>
        <v>0</v>
      </c>
      <c r="BJ371" s="19" t="s">
        <v>84</v>
      </c>
      <c r="BK371" s="240">
        <f>ROUND(I371*H371,2)</f>
        <v>0</v>
      </c>
      <c r="BL371" s="19" t="s">
        <v>519</v>
      </c>
      <c r="BM371" s="239" t="s">
        <v>746</v>
      </c>
    </row>
    <row r="372" s="2" customFormat="1" ht="16.5" customHeight="1">
      <c r="A372" s="40"/>
      <c r="B372" s="41"/>
      <c r="C372" s="288" t="s">
        <v>747</v>
      </c>
      <c r="D372" s="288" t="s">
        <v>346</v>
      </c>
      <c r="E372" s="289" t="s">
        <v>748</v>
      </c>
      <c r="F372" s="290" t="s">
        <v>749</v>
      </c>
      <c r="G372" s="291" t="s">
        <v>390</v>
      </c>
      <c r="H372" s="292">
        <v>8</v>
      </c>
      <c r="I372" s="293"/>
      <c r="J372" s="294">
        <f>ROUND(I372*H372,2)</f>
        <v>0</v>
      </c>
      <c r="K372" s="290" t="s">
        <v>19</v>
      </c>
      <c r="L372" s="295"/>
      <c r="M372" s="296" t="s">
        <v>19</v>
      </c>
      <c r="N372" s="297" t="s">
        <v>47</v>
      </c>
      <c r="O372" s="86"/>
      <c r="P372" s="237">
        <f>O372*H372</f>
        <v>0</v>
      </c>
      <c r="Q372" s="237">
        <v>0.00059999999999999995</v>
      </c>
      <c r="R372" s="237">
        <f>Q372*H372</f>
        <v>0.0047999999999999996</v>
      </c>
      <c r="S372" s="237">
        <v>0</v>
      </c>
      <c r="T372" s="238">
        <f>S372*H372</f>
        <v>0</v>
      </c>
      <c r="U372" s="40"/>
      <c r="V372" s="40"/>
      <c r="W372" s="40"/>
      <c r="X372" s="40"/>
      <c r="Y372" s="40"/>
      <c r="Z372" s="40"/>
      <c r="AA372" s="40"/>
      <c r="AB372" s="40"/>
      <c r="AC372" s="40"/>
      <c r="AD372" s="40"/>
      <c r="AE372" s="40"/>
      <c r="AR372" s="239" t="s">
        <v>552</v>
      </c>
      <c r="AT372" s="239" t="s">
        <v>346</v>
      </c>
      <c r="AU372" s="239" t="s">
        <v>86</v>
      </c>
      <c r="AY372" s="19" t="s">
        <v>162</v>
      </c>
      <c r="BE372" s="240">
        <f>IF(N372="základní",J372,0)</f>
        <v>0</v>
      </c>
      <c r="BF372" s="240">
        <f>IF(N372="snížená",J372,0)</f>
        <v>0</v>
      </c>
      <c r="BG372" s="240">
        <f>IF(N372="zákl. přenesená",J372,0)</f>
        <v>0</v>
      </c>
      <c r="BH372" s="240">
        <f>IF(N372="sníž. přenesená",J372,0)</f>
        <v>0</v>
      </c>
      <c r="BI372" s="240">
        <f>IF(N372="nulová",J372,0)</f>
        <v>0</v>
      </c>
      <c r="BJ372" s="19" t="s">
        <v>84</v>
      </c>
      <c r="BK372" s="240">
        <f>ROUND(I372*H372,2)</f>
        <v>0</v>
      </c>
      <c r="BL372" s="19" t="s">
        <v>519</v>
      </c>
      <c r="BM372" s="239" t="s">
        <v>750</v>
      </c>
    </row>
    <row r="373" s="2" customFormat="1" ht="16.5" customHeight="1">
      <c r="A373" s="40"/>
      <c r="B373" s="41"/>
      <c r="C373" s="288" t="s">
        <v>751</v>
      </c>
      <c r="D373" s="288" t="s">
        <v>346</v>
      </c>
      <c r="E373" s="289" t="s">
        <v>752</v>
      </c>
      <c r="F373" s="290" t="s">
        <v>753</v>
      </c>
      <c r="G373" s="291" t="s">
        <v>390</v>
      </c>
      <c r="H373" s="292">
        <v>2</v>
      </c>
      <c r="I373" s="293"/>
      <c r="J373" s="294">
        <f>ROUND(I373*H373,2)</f>
        <v>0</v>
      </c>
      <c r="K373" s="290" t="s">
        <v>19</v>
      </c>
      <c r="L373" s="295"/>
      <c r="M373" s="296" t="s">
        <v>19</v>
      </c>
      <c r="N373" s="297" t="s">
        <v>47</v>
      </c>
      <c r="O373" s="86"/>
      <c r="P373" s="237">
        <f>O373*H373</f>
        <v>0</v>
      </c>
      <c r="Q373" s="237">
        <v>0.00048000000000000001</v>
      </c>
      <c r="R373" s="237">
        <f>Q373*H373</f>
        <v>0.00096000000000000002</v>
      </c>
      <c r="S373" s="237">
        <v>0</v>
      </c>
      <c r="T373" s="238">
        <f>S373*H373</f>
        <v>0</v>
      </c>
      <c r="U373" s="40"/>
      <c r="V373" s="40"/>
      <c r="W373" s="40"/>
      <c r="X373" s="40"/>
      <c r="Y373" s="40"/>
      <c r="Z373" s="40"/>
      <c r="AA373" s="40"/>
      <c r="AB373" s="40"/>
      <c r="AC373" s="40"/>
      <c r="AD373" s="40"/>
      <c r="AE373" s="40"/>
      <c r="AR373" s="239" t="s">
        <v>552</v>
      </c>
      <c r="AT373" s="239" t="s">
        <v>346</v>
      </c>
      <c r="AU373" s="239" t="s">
        <v>86</v>
      </c>
      <c r="AY373" s="19" t="s">
        <v>162</v>
      </c>
      <c r="BE373" s="240">
        <f>IF(N373="základní",J373,0)</f>
        <v>0</v>
      </c>
      <c r="BF373" s="240">
        <f>IF(N373="snížená",J373,0)</f>
        <v>0</v>
      </c>
      <c r="BG373" s="240">
        <f>IF(N373="zákl. přenesená",J373,0)</f>
        <v>0</v>
      </c>
      <c r="BH373" s="240">
        <f>IF(N373="sníž. přenesená",J373,0)</f>
        <v>0</v>
      </c>
      <c r="BI373" s="240">
        <f>IF(N373="nulová",J373,0)</f>
        <v>0</v>
      </c>
      <c r="BJ373" s="19" t="s">
        <v>84</v>
      </c>
      <c r="BK373" s="240">
        <f>ROUND(I373*H373,2)</f>
        <v>0</v>
      </c>
      <c r="BL373" s="19" t="s">
        <v>519</v>
      </c>
      <c r="BM373" s="239" t="s">
        <v>754</v>
      </c>
    </row>
    <row r="374" s="2" customFormat="1" ht="16.5" customHeight="1">
      <c r="A374" s="40"/>
      <c r="B374" s="41"/>
      <c r="C374" s="228" t="s">
        <v>755</v>
      </c>
      <c r="D374" s="228" t="s">
        <v>164</v>
      </c>
      <c r="E374" s="229" t="s">
        <v>756</v>
      </c>
      <c r="F374" s="230" t="s">
        <v>757</v>
      </c>
      <c r="G374" s="231" t="s">
        <v>758</v>
      </c>
      <c r="H374" s="232">
        <v>1</v>
      </c>
      <c r="I374" s="233"/>
      <c r="J374" s="234">
        <f>ROUND(I374*H374,2)</f>
        <v>0</v>
      </c>
      <c r="K374" s="230" t="s">
        <v>19</v>
      </c>
      <c r="L374" s="46"/>
      <c r="M374" s="298" t="s">
        <v>19</v>
      </c>
      <c r="N374" s="299" t="s">
        <v>47</v>
      </c>
      <c r="O374" s="300"/>
      <c r="P374" s="301">
        <f>O374*H374</f>
        <v>0</v>
      </c>
      <c r="Q374" s="301">
        <v>0</v>
      </c>
      <c r="R374" s="301">
        <f>Q374*H374</f>
        <v>0</v>
      </c>
      <c r="S374" s="301">
        <v>0</v>
      </c>
      <c r="T374" s="302">
        <f>S374*H374</f>
        <v>0</v>
      </c>
      <c r="U374" s="40"/>
      <c r="V374" s="40"/>
      <c r="W374" s="40"/>
      <c r="X374" s="40"/>
      <c r="Y374" s="40"/>
      <c r="Z374" s="40"/>
      <c r="AA374" s="40"/>
      <c r="AB374" s="40"/>
      <c r="AC374" s="40"/>
      <c r="AD374" s="40"/>
      <c r="AE374" s="40"/>
      <c r="AR374" s="239" t="s">
        <v>519</v>
      </c>
      <c r="AT374" s="239" t="s">
        <v>164</v>
      </c>
      <c r="AU374" s="239" t="s">
        <v>86</v>
      </c>
      <c r="AY374" s="19" t="s">
        <v>162</v>
      </c>
      <c r="BE374" s="240">
        <f>IF(N374="základní",J374,0)</f>
        <v>0</v>
      </c>
      <c r="BF374" s="240">
        <f>IF(N374="snížená",J374,0)</f>
        <v>0</v>
      </c>
      <c r="BG374" s="240">
        <f>IF(N374="zákl. přenesená",J374,0)</f>
        <v>0</v>
      </c>
      <c r="BH374" s="240">
        <f>IF(N374="sníž. přenesená",J374,0)</f>
        <v>0</v>
      </c>
      <c r="BI374" s="240">
        <f>IF(N374="nulová",J374,0)</f>
        <v>0</v>
      </c>
      <c r="BJ374" s="19" t="s">
        <v>84</v>
      </c>
      <c r="BK374" s="240">
        <f>ROUND(I374*H374,2)</f>
        <v>0</v>
      </c>
      <c r="BL374" s="19" t="s">
        <v>519</v>
      </c>
      <c r="BM374" s="239" t="s">
        <v>759</v>
      </c>
    </row>
    <row r="375" s="2" customFormat="1" ht="6.96" customHeight="1">
      <c r="A375" s="40"/>
      <c r="B375" s="61"/>
      <c r="C375" s="62"/>
      <c r="D375" s="62"/>
      <c r="E375" s="62"/>
      <c r="F375" s="62"/>
      <c r="G375" s="62"/>
      <c r="H375" s="62"/>
      <c r="I375" s="177"/>
      <c r="J375" s="62"/>
      <c r="K375" s="62"/>
      <c r="L375" s="46"/>
      <c r="M375" s="40"/>
      <c r="O375" s="40"/>
      <c r="P375" s="40"/>
      <c r="Q375" s="40"/>
      <c r="R375" s="40"/>
      <c r="S375" s="40"/>
      <c r="T375" s="40"/>
      <c r="U375" s="40"/>
      <c r="V375" s="40"/>
      <c r="W375" s="40"/>
      <c r="X375" s="40"/>
      <c r="Y375" s="40"/>
      <c r="Z375" s="40"/>
      <c r="AA375" s="40"/>
      <c r="AB375" s="40"/>
      <c r="AC375" s="40"/>
      <c r="AD375" s="40"/>
      <c r="AE375" s="40"/>
    </row>
  </sheetData>
  <sheetProtection sheet="1" autoFilter="0" formatColumns="0" formatRows="0" objects="1" scenarios="1" spinCount="100000" saltValue="79wEixFisM0fK1NdYNzY96mNdfH6ehFVybLfY58h2ER45rJeAdMXX3W6BvNvvniBobhPmUBysIgWg9fdlcUS3g==" hashValue="ShVCdY9Qks83fbNG18DmMUmHpxsLleNEGqvULAtFhBSrLO65TwXAQWZF1JxXXFx/r6AwNCPdvMoLZEcj4hBdHg==" algorithmName="SHA-512" password="CC35"/>
  <autoFilter ref="C91:K374"/>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9" t="s">
        <v>89</v>
      </c>
    </row>
    <row r="3" s="1" customFormat="1" ht="6.96" customHeight="1">
      <c r="B3" s="141"/>
      <c r="C3" s="142"/>
      <c r="D3" s="142"/>
      <c r="E3" s="142"/>
      <c r="F3" s="142"/>
      <c r="G3" s="142"/>
      <c r="H3" s="142"/>
      <c r="I3" s="143"/>
      <c r="J3" s="142"/>
      <c r="K3" s="142"/>
      <c r="L3" s="22"/>
      <c r="AT3" s="19" t="s">
        <v>86</v>
      </c>
    </row>
    <row r="4" s="1" customFormat="1" ht="24.96" customHeight="1">
      <c r="B4" s="22"/>
      <c r="D4" s="144" t="s">
        <v>127</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Splašková kanalizace Mělice s převedením odpadníchvod do Lohenic</v>
      </c>
      <c r="F7" s="146"/>
      <c r="G7" s="146"/>
      <c r="H7" s="146"/>
      <c r="I7" s="140"/>
      <c r="L7" s="22"/>
    </row>
    <row r="8" s="2" customFormat="1" ht="12" customHeight="1">
      <c r="A8" s="40"/>
      <c r="B8" s="46"/>
      <c r="C8" s="40"/>
      <c r="D8" s="146" t="s">
        <v>128</v>
      </c>
      <c r="E8" s="40"/>
      <c r="F8" s="40"/>
      <c r="G8" s="40"/>
      <c r="H8" s="40"/>
      <c r="I8" s="148"/>
      <c r="J8" s="40"/>
      <c r="K8" s="40"/>
      <c r="L8" s="149"/>
      <c r="S8" s="40"/>
      <c r="T8" s="40"/>
      <c r="U8" s="40"/>
      <c r="V8" s="40"/>
      <c r="W8" s="40"/>
      <c r="X8" s="40"/>
      <c r="Y8" s="40"/>
      <c r="Z8" s="40"/>
      <c r="AA8" s="40"/>
      <c r="AB8" s="40"/>
      <c r="AC8" s="40"/>
      <c r="AD8" s="40"/>
      <c r="AE8" s="40"/>
    </row>
    <row r="9" s="2" customFormat="1" ht="16.5" customHeight="1">
      <c r="A9" s="40"/>
      <c r="B9" s="46"/>
      <c r="C9" s="40"/>
      <c r="D9" s="40"/>
      <c r="E9" s="150" t="s">
        <v>760</v>
      </c>
      <c r="F9" s="40"/>
      <c r="G9" s="40"/>
      <c r="H9" s="40"/>
      <c r="I9" s="148"/>
      <c r="J9" s="40"/>
      <c r="K9" s="40"/>
      <c r="L9" s="149"/>
      <c r="S9" s="40"/>
      <c r="T9" s="40"/>
      <c r="U9" s="40"/>
      <c r="V9" s="40"/>
      <c r="W9" s="40"/>
      <c r="X9" s="40"/>
      <c r="Y9" s="40"/>
      <c r="Z9" s="40"/>
      <c r="AA9" s="40"/>
      <c r="AB9" s="40"/>
      <c r="AC9" s="40"/>
      <c r="AD9" s="40"/>
      <c r="AE9" s="40"/>
    </row>
    <row r="10" s="2" customFormat="1">
      <c r="A10" s="40"/>
      <c r="B10" s="46"/>
      <c r="C10" s="40"/>
      <c r="D10" s="40"/>
      <c r="E10" s="40"/>
      <c r="F10" s="40"/>
      <c r="G10" s="40"/>
      <c r="H10" s="40"/>
      <c r="I10" s="148"/>
      <c r="J10" s="40"/>
      <c r="K10" s="40"/>
      <c r="L10" s="149"/>
      <c r="S10" s="40"/>
      <c r="T10" s="40"/>
      <c r="U10" s="40"/>
      <c r="V10" s="40"/>
      <c r="W10" s="40"/>
      <c r="X10" s="40"/>
      <c r="Y10" s="40"/>
      <c r="Z10" s="40"/>
      <c r="AA10" s="40"/>
      <c r="AB10" s="40"/>
      <c r="AC10" s="40"/>
      <c r="AD10" s="40"/>
      <c r="AE10" s="40"/>
    </row>
    <row r="11" s="2" customFormat="1" ht="12" customHeight="1">
      <c r="A11" s="40"/>
      <c r="B11" s="46"/>
      <c r="C11" s="40"/>
      <c r="D11" s="146" t="s">
        <v>18</v>
      </c>
      <c r="E11" s="40"/>
      <c r="F11" s="135" t="s">
        <v>19</v>
      </c>
      <c r="G11" s="40"/>
      <c r="H11" s="40"/>
      <c r="I11" s="151" t="s">
        <v>20</v>
      </c>
      <c r="J11" s="135" t="s">
        <v>19</v>
      </c>
      <c r="K11" s="40"/>
      <c r="L11" s="149"/>
      <c r="S11" s="40"/>
      <c r="T11" s="40"/>
      <c r="U11" s="40"/>
      <c r="V11" s="40"/>
      <c r="W11" s="40"/>
      <c r="X11" s="40"/>
      <c r="Y11" s="40"/>
      <c r="Z11" s="40"/>
      <c r="AA11" s="40"/>
      <c r="AB11" s="40"/>
      <c r="AC11" s="40"/>
      <c r="AD11" s="40"/>
      <c r="AE11" s="40"/>
    </row>
    <row r="12" s="2" customFormat="1" ht="12" customHeight="1">
      <c r="A12" s="40"/>
      <c r="B12" s="46"/>
      <c r="C12" s="40"/>
      <c r="D12" s="146" t="s">
        <v>21</v>
      </c>
      <c r="E12" s="40"/>
      <c r="F12" s="135" t="s">
        <v>22</v>
      </c>
      <c r="G12" s="40"/>
      <c r="H12" s="40"/>
      <c r="I12" s="151" t="s">
        <v>23</v>
      </c>
      <c r="J12" s="152" t="str">
        <f>'Rekapitulace stavby'!AN8</f>
        <v>24. 5. 2019</v>
      </c>
      <c r="K12" s="40"/>
      <c r="L12" s="14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48"/>
      <c r="J13" s="40"/>
      <c r="K13" s="40"/>
      <c r="L13" s="149"/>
      <c r="S13" s="40"/>
      <c r="T13" s="40"/>
      <c r="U13" s="40"/>
      <c r="V13" s="40"/>
      <c r="W13" s="40"/>
      <c r="X13" s="40"/>
      <c r="Y13" s="40"/>
      <c r="Z13" s="40"/>
      <c r="AA13" s="40"/>
      <c r="AB13" s="40"/>
      <c r="AC13" s="40"/>
      <c r="AD13" s="40"/>
      <c r="AE13" s="40"/>
    </row>
    <row r="14" s="2" customFormat="1" ht="12" customHeight="1">
      <c r="A14" s="40"/>
      <c r="B14" s="46"/>
      <c r="C14" s="40"/>
      <c r="D14" s="146" t="s">
        <v>25</v>
      </c>
      <c r="E14" s="40"/>
      <c r="F14" s="40"/>
      <c r="G14" s="40"/>
      <c r="H14" s="40"/>
      <c r="I14" s="151" t="s">
        <v>26</v>
      </c>
      <c r="J14" s="135" t="s">
        <v>19</v>
      </c>
      <c r="K14" s="40"/>
      <c r="L14" s="149"/>
      <c r="S14" s="40"/>
      <c r="T14" s="40"/>
      <c r="U14" s="40"/>
      <c r="V14" s="40"/>
      <c r="W14" s="40"/>
      <c r="X14" s="40"/>
      <c r="Y14" s="40"/>
      <c r="Z14" s="40"/>
      <c r="AA14" s="40"/>
      <c r="AB14" s="40"/>
      <c r="AC14" s="40"/>
      <c r="AD14" s="40"/>
      <c r="AE14" s="40"/>
    </row>
    <row r="15" s="2" customFormat="1" ht="18" customHeight="1">
      <c r="A15" s="40"/>
      <c r="B15" s="46"/>
      <c r="C15" s="40"/>
      <c r="D15" s="40"/>
      <c r="E15" s="135" t="s">
        <v>28</v>
      </c>
      <c r="F15" s="40"/>
      <c r="G15" s="40"/>
      <c r="H15" s="40"/>
      <c r="I15" s="151" t="s">
        <v>29</v>
      </c>
      <c r="J15" s="135" t="s">
        <v>19</v>
      </c>
      <c r="K15" s="40"/>
      <c r="L15" s="14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48"/>
      <c r="J16" s="40"/>
      <c r="K16" s="40"/>
      <c r="L16" s="149"/>
      <c r="S16" s="40"/>
      <c r="T16" s="40"/>
      <c r="U16" s="40"/>
      <c r="V16" s="40"/>
      <c r="W16" s="40"/>
      <c r="X16" s="40"/>
      <c r="Y16" s="40"/>
      <c r="Z16" s="40"/>
      <c r="AA16" s="40"/>
      <c r="AB16" s="40"/>
      <c r="AC16" s="40"/>
      <c r="AD16" s="40"/>
      <c r="AE16" s="40"/>
    </row>
    <row r="17" s="2" customFormat="1" ht="12" customHeight="1">
      <c r="A17" s="40"/>
      <c r="B17" s="46"/>
      <c r="C17" s="40"/>
      <c r="D17" s="146" t="s">
        <v>31</v>
      </c>
      <c r="E17" s="40"/>
      <c r="F17" s="40"/>
      <c r="G17" s="40"/>
      <c r="H17" s="40"/>
      <c r="I17" s="151" t="s">
        <v>26</v>
      </c>
      <c r="J17" s="35" t="str">
        <f>'Rekapitulace stavby'!AN13</f>
        <v>Vyplň údaj</v>
      </c>
      <c r="K17" s="40"/>
      <c r="L17" s="14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51" t="s">
        <v>29</v>
      </c>
      <c r="J18" s="35" t="str">
        <f>'Rekapitulace stavby'!AN14</f>
        <v>Vyplň údaj</v>
      </c>
      <c r="K18" s="40"/>
      <c r="L18" s="14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48"/>
      <c r="J19" s="40"/>
      <c r="K19" s="40"/>
      <c r="L19" s="149"/>
      <c r="S19" s="40"/>
      <c r="T19" s="40"/>
      <c r="U19" s="40"/>
      <c r="V19" s="40"/>
      <c r="W19" s="40"/>
      <c r="X19" s="40"/>
      <c r="Y19" s="40"/>
      <c r="Z19" s="40"/>
      <c r="AA19" s="40"/>
      <c r="AB19" s="40"/>
      <c r="AC19" s="40"/>
      <c r="AD19" s="40"/>
      <c r="AE19" s="40"/>
    </row>
    <row r="20" s="2" customFormat="1" ht="12" customHeight="1">
      <c r="A20" s="40"/>
      <c r="B20" s="46"/>
      <c r="C20" s="40"/>
      <c r="D20" s="146" t="s">
        <v>33</v>
      </c>
      <c r="E20" s="40"/>
      <c r="F20" s="40"/>
      <c r="G20" s="40"/>
      <c r="H20" s="40"/>
      <c r="I20" s="151" t="s">
        <v>26</v>
      </c>
      <c r="J20" s="135" t="s">
        <v>19</v>
      </c>
      <c r="K20" s="40"/>
      <c r="L20" s="149"/>
      <c r="S20" s="40"/>
      <c r="T20" s="40"/>
      <c r="U20" s="40"/>
      <c r="V20" s="40"/>
      <c r="W20" s="40"/>
      <c r="X20" s="40"/>
      <c r="Y20" s="40"/>
      <c r="Z20" s="40"/>
      <c r="AA20" s="40"/>
      <c r="AB20" s="40"/>
      <c r="AC20" s="40"/>
      <c r="AD20" s="40"/>
      <c r="AE20" s="40"/>
    </row>
    <row r="21" s="2" customFormat="1" ht="18" customHeight="1">
      <c r="A21" s="40"/>
      <c r="B21" s="46"/>
      <c r="C21" s="40"/>
      <c r="D21" s="40"/>
      <c r="E21" s="135" t="s">
        <v>35</v>
      </c>
      <c r="F21" s="40"/>
      <c r="G21" s="40"/>
      <c r="H21" s="40"/>
      <c r="I21" s="151" t="s">
        <v>29</v>
      </c>
      <c r="J21" s="135" t="s">
        <v>19</v>
      </c>
      <c r="K21" s="40"/>
      <c r="L21" s="14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48"/>
      <c r="J22" s="40"/>
      <c r="K22" s="40"/>
      <c r="L22" s="149"/>
      <c r="S22" s="40"/>
      <c r="T22" s="40"/>
      <c r="U22" s="40"/>
      <c r="V22" s="40"/>
      <c r="W22" s="40"/>
      <c r="X22" s="40"/>
      <c r="Y22" s="40"/>
      <c r="Z22" s="40"/>
      <c r="AA22" s="40"/>
      <c r="AB22" s="40"/>
      <c r="AC22" s="40"/>
      <c r="AD22" s="40"/>
      <c r="AE22" s="40"/>
    </row>
    <row r="23" s="2" customFormat="1" ht="12" customHeight="1">
      <c r="A23" s="40"/>
      <c r="B23" s="46"/>
      <c r="C23" s="40"/>
      <c r="D23" s="146" t="s">
        <v>38</v>
      </c>
      <c r="E23" s="40"/>
      <c r="F23" s="40"/>
      <c r="G23" s="40"/>
      <c r="H23" s="40"/>
      <c r="I23" s="151" t="s">
        <v>26</v>
      </c>
      <c r="J23" s="135" t="s">
        <v>19</v>
      </c>
      <c r="K23" s="40"/>
      <c r="L23" s="149"/>
      <c r="S23" s="40"/>
      <c r="T23" s="40"/>
      <c r="U23" s="40"/>
      <c r="V23" s="40"/>
      <c r="W23" s="40"/>
      <c r="X23" s="40"/>
      <c r="Y23" s="40"/>
      <c r="Z23" s="40"/>
      <c r="AA23" s="40"/>
      <c r="AB23" s="40"/>
      <c r="AC23" s="40"/>
      <c r="AD23" s="40"/>
      <c r="AE23" s="40"/>
    </row>
    <row r="24" s="2" customFormat="1" ht="18" customHeight="1">
      <c r="A24" s="40"/>
      <c r="B24" s="46"/>
      <c r="C24" s="40"/>
      <c r="D24" s="40"/>
      <c r="E24" s="135" t="s">
        <v>130</v>
      </c>
      <c r="F24" s="40"/>
      <c r="G24" s="40"/>
      <c r="H24" s="40"/>
      <c r="I24" s="151" t="s">
        <v>29</v>
      </c>
      <c r="J24" s="135" t="s">
        <v>19</v>
      </c>
      <c r="K24" s="40"/>
      <c r="L24" s="14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48"/>
      <c r="J25" s="40"/>
      <c r="K25" s="40"/>
      <c r="L25" s="149"/>
      <c r="S25" s="40"/>
      <c r="T25" s="40"/>
      <c r="U25" s="40"/>
      <c r="V25" s="40"/>
      <c r="W25" s="40"/>
      <c r="X25" s="40"/>
      <c r="Y25" s="40"/>
      <c r="Z25" s="40"/>
      <c r="AA25" s="40"/>
      <c r="AB25" s="40"/>
      <c r="AC25" s="40"/>
      <c r="AD25" s="40"/>
      <c r="AE25" s="40"/>
    </row>
    <row r="26" s="2" customFormat="1" ht="12" customHeight="1">
      <c r="A26" s="40"/>
      <c r="B26" s="46"/>
      <c r="C26" s="40"/>
      <c r="D26" s="146" t="s">
        <v>40</v>
      </c>
      <c r="E26" s="40"/>
      <c r="F26" s="40"/>
      <c r="G26" s="40"/>
      <c r="H26" s="40"/>
      <c r="I26" s="148"/>
      <c r="J26" s="40"/>
      <c r="K26" s="40"/>
      <c r="L26" s="149"/>
      <c r="S26" s="40"/>
      <c r="T26" s="40"/>
      <c r="U26" s="40"/>
      <c r="V26" s="40"/>
      <c r="W26" s="40"/>
      <c r="X26" s="40"/>
      <c r="Y26" s="40"/>
      <c r="Z26" s="40"/>
      <c r="AA26" s="40"/>
      <c r="AB26" s="40"/>
      <c r="AC26" s="40"/>
      <c r="AD26" s="40"/>
      <c r="AE26" s="40"/>
    </row>
    <row r="27" s="8" customFormat="1" ht="16.5" customHeight="1">
      <c r="A27" s="153"/>
      <c r="B27" s="154"/>
      <c r="C27" s="153"/>
      <c r="D27" s="153"/>
      <c r="E27" s="155" t="s">
        <v>19</v>
      </c>
      <c r="F27" s="155"/>
      <c r="G27" s="155"/>
      <c r="H27" s="155"/>
      <c r="I27" s="156"/>
      <c r="J27" s="153"/>
      <c r="K27" s="153"/>
      <c r="L27" s="157"/>
      <c r="S27" s="153"/>
      <c r="T27" s="153"/>
      <c r="U27" s="153"/>
      <c r="V27" s="153"/>
      <c r="W27" s="153"/>
      <c r="X27" s="153"/>
      <c r="Y27" s="153"/>
      <c r="Z27" s="153"/>
      <c r="AA27" s="153"/>
      <c r="AB27" s="153"/>
      <c r="AC27" s="153"/>
      <c r="AD27" s="153"/>
      <c r="AE27" s="153"/>
    </row>
    <row r="28" s="2" customFormat="1" ht="6.96" customHeight="1">
      <c r="A28" s="40"/>
      <c r="B28" s="46"/>
      <c r="C28" s="40"/>
      <c r="D28" s="40"/>
      <c r="E28" s="40"/>
      <c r="F28" s="40"/>
      <c r="G28" s="40"/>
      <c r="H28" s="40"/>
      <c r="I28" s="148"/>
      <c r="J28" s="40"/>
      <c r="K28" s="40"/>
      <c r="L28" s="149"/>
      <c r="S28" s="40"/>
      <c r="T28" s="40"/>
      <c r="U28" s="40"/>
      <c r="V28" s="40"/>
      <c r="W28" s="40"/>
      <c r="X28" s="40"/>
      <c r="Y28" s="40"/>
      <c r="Z28" s="40"/>
      <c r="AA28" s="40"/>
      <c r="AB28" s="40"/>
      <c r="AC28" s="40"/>
      <c r="AD28" s="40"/>
      <c r="AE28" s="40"/>
    </row>
    <row r="29" s="2" customFormat="1" ht="6.96" customHeight="1">
      <c r="A29" s="40"/>
      <c r="B29" s="46"/>
      <c r="C29" s="40"/>
      <c r="D29" s="158"/>
      <c r="E29" s="158"/>
      <c r="F29" s="158"/>
      <c r="G29" s="158"/>
      <c r="H29" s="158"/>
      <c r="I29" s="159"/>
      <c r="J29" s="158"/>
      <c r="K29" s="158"/>
      <c r="L29" s="149"/>
      <c r="S29" s="40"/>
      <c r="T29" s="40"/>
      <c r="U29" s="40"/>
      <c r="V29" s="40"/>
      <c r="W29" s="40"/>
      <c r="X29" s="40"/>
      <c r="Y29" s="40"/>
      <c r="Z29" s="40"/>
      <c r="AA29" s="40"/>
      <c r="AB29" s="40"/>
      <c r="AC29" s="40"/>
      <c r="AD29" s="40"/>
      <c r="AE29" s="40"/>
    </row>
    <row r="30" s="2" customFormat="1" ht="25.44" customHeight="1">
      <c r="A30" s="40"/>
      <c r="B30" s="46"/>
      <c r="C30" s="40"/>
      <c r="D30" s="160" t="s">
        <v>42</v>
      </c>
      <c r="E30" s="40"/>
      <c r="F30" s="40"/>
      <c r="G30" s="40"/>
      <c r="H30" s="40"/>
      <c r="I30" s="148"/>
      <c r="J30" s="161">
        <f>ROUND(J88, 2)</f>
        <v>0</v>
      </c>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14.4" customHeight="1">
      <c r="A32" s="40"/>
      <c r="B32" s="46"/>
      <c r="C32" s="40"/>
      <c r="D32" s="40"/>
      <c r="E32" s="40"/>
      <c r="F32" s="162" t="s">
        <v>44</v>
      </c>
      <c r="G32" s="40"/>
      <c r="H32" s="40"/>
      <c r="I32" s="163" t="s">
        <v>43</v>
      </c>
      <c r="J32" s="162" t="s">
        <v>45</v>
      </c>
      <c r="K32" s="40"/>
      <c r="L32" s="149"/>
      <c r="S32" s="40"/>
      <c r="T32" s="40"/>
      <c r="U32" s="40"/>
      <c r="V32" s="40"/>
      <c r="W32" s="40"/>
      <c r="X32" s="40"/>
      <c r="Y32" s="40"/>
      <c r="Z32" s="40"/>
      <c r="AA32" s="40"/>
      <c r="AB32" s="40"/>
      <c r="AC32" s="40"/>
      <c r="AD32" s="40"/>
      <c r="AE32" s="40"/>
    </row>
    <row r="33" s="2" customFormat="1" ht="14.4" customHeight="1">
      <c r="A33" s="40"/>
      <c r="B33" s="46"/>
      <c r="C33" s="40"/>
      <c r="D33" s="164" t="s">
        <v>46</v>
      </c>
      <c r="E33" s="146" t="s">
        <v>47</v>
      </c>
      <c r="F33" s="165">
        <f>ROUND((SUM(BE88:BE587)),  2)</f>
        <v>0</v>
      </c>
      <c r="G33" s="40"/>
      <c r="H33" s="40"/>
      <c r="I33" s="166">
        <v>0.20999999999999999</v>
      </c>
      <c r="J33" s="165">
        <f>ROUND(((SUM(BE88:BE587))*I33),  2)</f>
        <v>0</v>
      </c>
      <c r="K33" s="40"/>
      <c r="L33" s="149"/>
      <c r="S33" s="40"/>
      <c r="T33" s="40"/>
      <c r="U33" s="40"/>
      <c r="V33" s="40"/>
      <c r="W33" s="40"/>
      <c r="X33" s="40"/>
      <c r="Y33" s="40"/>
      <c r="Z33" s="40"/>
      <c r="AA33" s="40"/>
      <c r="AB33" s="40"/>
      <c r="AC33" s="40"/>
      <c r="AD33" s="40"/>
      <c r="AE33" s="40"/>
    </row>
    <row r="34" s="2" customFormat="1" ht="14.4" customHeight="1">
      <c r="A34" s="40"/>
      <c r="B34" s="46"/>
      <c r="C34" s="40"/>
      <c r="D34" s="40"/>
      <c r="E34" s="146" t="s">
        <v>48</v>
      </c>
      <c r="F34" s="165">
        <f>ROUND((SUM(BF88:BF587)),  2)</f>
        <v>0</v>
      </c>
      <c r="G34" s="40"/>
      <c r="H34" s="40"/>
      <c r="I34" s="166">
        <v>0.14999999999999999</v>
      </c>
      <c r="J34" s="165">
        <f>ROUND(((SUM(BF88:BF587))*I34),  2)</f>
        <v>0</v>
      </c>
      <c r="K34" s="40"/>
      <c r="L34" s="149"/>
      <c r="S34" s="40"/>
      <c r="T34" s="40"/>
      <c r="U34" s="40"/>
      <c r="V34" s="40"/>
      <c r="W34" s="40"/>
      <c r="X34" s="40"/>
      <c r="Y34" s="40"/>
      <c r="Z34" s="40"/>
      <c r="AA34" s="40"/>
      <c r="AB34" s="40"/>
      <c r="AC34" s="40"/>
      <c r="AD34" s="40"/>
      <c r="AE34" s="40"/>
    </row>
    <row r="35" hidden="1" s="2" customFormat="1" ht="14.4" customHeight="1">
      <c r="A35" s="40"/>
      <c r="B35" s="46"/>
      <c r="C35" s="40"/>
      <c r="D35" s="40"/>
      <c r="E35" s="146" t="s">
        <v>49</v>
      </c>
      <c r="F35" s="165">
        <f>ROUND((SUM(BG88:BG587)),  2)</f>
        <v>0</v>
      </c>
      <c r="G35" s="40"/>
      <c r="H35" s="40"/>
      <c r="I35" s="166">
        <v>0.20999999999999999</v>
      </c>
      <c r="J35" s="165">
        <f>0</f>
        <v>0</v>
      </c>
      <c r="K35" s="40"/>
      <c r="L35" s="149"/>
      <c r="S35" s="40"/>
      <c r="T35" s="40"/>
      <c r="U35" s="40"/>
      <c r="V35" s="40"/>
      <c r="W35" s="40"/>
      <c r="X35" s="40"/>
      <c r="Y35" s="40"/>
      <c r="Z35" s="40"/>
      <c r="AA35" s="40"/>
      <c r="AB35" s="40"/>
      <c r="AC35" s="40"/>
      <c r="AD35" s="40"/>
      <c r="AE35" s="40"/>
    </row>
    <row r="36" hidden="1" s="2" customFormat="1" ht="14.4" customHeight="1">
      <c r="A36" s="40"/>
      <c r="B36" s="46"/>
      <c r="C36" s="40"/>
      <c r="D36" s="40"/>
      <c r="E36" s="146" t="s">
        <v>50</v>
      </c>
      <c r="F36" s="165">
        <f>ROUND((SUM(BH88:BH587)),  2)</f>
        <v>0</v>
      </c>
      <c r="G36" s="40"/>
      <c r="H36" s="40"/>
      <c r="I36" s="166">
        <v>0.14999999999999999</v>
      </c>
      <c r="J36" s="165">
        <f>0</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51</v>
      </c>
      <c r="F37" s="165">
        <f>ROUND((SUM(BI88:BI587)),  2)</f>
        <v>0</v>
      </c>
      <c r="G37" s="40"/>
      <c r="H37" s="40"/>
      <c r="I37" s="166">
        <v>0</v>
      </c>
      <c r="J37" s="165">
        <f>0</f>
        <v>0</v>
      </c>
      <c r="K37" s="40"/>
      <c r="L37" s="14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48"/>
      <c r="J38" s="40"/>
      <c r="K38" s="40"/>
      <c r="L38" s="149"/>
      <c r="S38" s="40"/>
      <c r="T38" s="40"/>
      <c r="U38" s="40"/>
      <c r="V38" s="40"/>
      <c r="W38" s="40"/>
      <c r="X38" s="40"/>
      <c r="Y38" s="40"/>
      <c r="Z38" s="40"/>
      <c r="AA38" s="40"/>
      <c r="AB38" s="40"/>
      <c r="AC38" s="40"/>
      <c r="AD38" s="40"/>
      <c r="AE38" s="40"/>
    </row>
    <row r="39" s="2" customFormat="1" ht="25.44" customHeight="1">
      <c r="A39" s="40"/>
      <c r="B39" s="46"/>
      <c r="C39" s="167"/>
      <c r="D39" s="168" t="s">
        <v>52</v>
      </c>
      <c r="E39" s="169"/>
      <c r="F39" s="169"/>
      <c r="G39" s="170" t="s">
        <v>53</v>
      </c>
      <c r="H39" s="171" t="s">
        <v>54</v>
      </c>
      <c r="I39" s="172"/>
      <c r="J39" s="173">
        <f>SUM(J30:J37)</f>
        <v>0</v>
      </c>
      <c r="K39" s="174"/>
      <c r="L39" s="149"/>
      <c r="S39" s="40"/>
      <c r="T39" s="40"/>
      <c r="U39" s="40"/>
      <c r="V39" s="40"/>
      <c r="W39" s="40"/>
      <c r="X39" s="40"/>
      <c r="Y39" s="40"/>
      <c r="Z39" s="40"/>
      <c r="AA39" s="40"/>
      <c r="AB39" s="40"/>
      <c r="AC39" s="40"/>
      <c r="AD39" s="40"/>
      <c r="AE39" s="40"/>
    </row>
    <row r="40" s="2" customFormat="1" ht="14.4" customHeight="1">
      <c r="A40" s="40"/>
      <c r="B40" s="175"/>
      <c r="C40" s="176"/>
      <c r="D40" s="176"/>
      <c r="E40" s="176"/>
      <c r="F40" s="176"/>
      <c r="G40" s="176"/>
      <c r="H40" s="176"/>
      <c r="I40" s="177"/>
      <c r="J40" s="176"/>
      <c r="K40" s="176"/>
      <c r="L40" s="149"/>
      <c r="S40" s="40"/>
      <c r="T40" s="40"/>
      <c r="U40" s="40"/>
      <c r="V40" s="40"/>
      <c r="W40" s="40"/>
      <c r="X40" s="40"/>
      <c r="Y40" s="40"/>
      <c r="Z40" s="40"/>
      <c r="AA40" s="40"/>
      <c r="AB40" s="40"/>
      <c r="AC40" s="40"/>
      <c r="AD40" s="40"/>
      <c r="AE40" s="40"/>
    </row>
    <row r="44" s="2" customFormat="1" ht="6.96" customHeight="1">
      <c r="A44" s="40"/>
      <c r="B44" s="178"/>
      <c r="C44" s="179"/>
      <c r="D44" s="179"/>
      <c r="E44" s="179"/>
      <c r="F44" s="179"/>
      <c r="G44" s="179"/>
      <c r="H44" s="179"/>
      <c r="I44" s="180"/>
      <c r="J44" s="179"/>
      <c r="K44" s="179"/>
      <c r="L44" s="149"/>
      <c r="S44" s="40"/>
      <c r="T44" s="40"/>
      <c r="U44" s="40"/>
      <c r="V44" s="40"/>
      <c r="W44" s="40"/>
      <c r="X44" s="40"/>
      <c r="Y44" s="40"/>
      <c r="Z44" s="40"/>
      <c r="AA44" s="40"/>
      <c r="AB44" s="40"/>
      <c r="AC44" s="40"/>
      <c r="AD44" s="40"/>
      <c r="AE44" s="40"/>
    </row>
    <row r="45" s="2" customFormat="1" ht="24.96" customHeight="1">
      <c r="A45" s="40"/>
      <c r="B45" s="41"/>
      <c r="C45" s="25" t="s">
        <v>131</v>
      </c>
      <c r="D45" s="42"/>
      <c r="E45" s="42"/>
      <c r="F45" s="42"/>
      <c r="G45" s="42"/>
      <c r="H45" s="42"/>
      <c r="I45" s="148"/>
      <c r="J45" s="42"/>
      <c r="K45" s="42"/>
      <c r="L45" s="14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48"/>
      <c r="J46" s="42"/>
      <c r="K46" s="42"/>
      <c r="L46" s="14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16.5" customHeight="1">
      <c r="A48" s="40"/>
      <c r="B48" s="41"/>
      <c r="C48" s="42"/>
      <c r="D48" s="42"/>
      <c r="E48" s="181" t="str">
        <f>E7</f>
        <v>Splašková kanalizace Mělice s převedením odpadníchvod do Lohenic</v>
      </c>
      <c r="F48" s="34"/>
      <c r="G48" s="34"/>
      <c r="H48" s="34"/>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128</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71" t="str">
        <f>E9</f>
        <v>IO-02 - Splašková kanalizace - gravitace</v>
      </c>
      <c r="F50" s="42"/>
      <c r="G50" s="42"/>
      <c r="H50" s="42"/>
      <c r="I50" s="148"/>
      <c r="J50" s="42"/>
      <c r="K50" s="42"/>
      <c r="L50" s="14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48"/>
      <c r="J51" s="42"/>
      <c r="K51" s="42"/>
      <c r="L51" s="14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k.ú. Mělice a Lohenice u Přelouče</v>
      </c>
      <c r="G52" s="42"/>
      <c r="H52" s="42"/>
      <c r="I52" s="151" t="s">
        <v>23</v>
      </c>
      <c r="J52" s="74" t="str">
        <f>IF(J12="","",J12)</f>
        <v>24. 5. 2019</v>
      </c>
      <c r="K52" s="42"/>
      <c r="L52" s="14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40.05" customHeight="1">
      <c r="A54" s="40"/>
      <c r="B54" s="41"/>
      <c r="C54" s="34" t="s">
        <v>25</v>
      </c>
      <c r="D54" s="42"/>
      <c r="E54" s="42"/>
      <c r="F54" s="29" t="str">
        <f>E15</f>
        <v>Město Přelouč, Čs. Armády 1665, Přelouč</v>
      </c>
      <c r="G54" s="42"/>
      <c r="H54" s="42"/>
      <c r="I54" s="151" t="s">
        <v>33</v>
      </c>
      <c r="J54" s="38" t="str">
        <f>E21</f>
        <v>IKKO Hradec Králové,s.r.o., Bratří Štefanů 238, HK</v>
      </c>
      <c r="K54" s="42"/>
      <c r="L54" s="149"/>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151" t="s">
        <v>38</v>
      </c>
      <c r="J55" s="38" t="str">
        <f>E24</f>
        <v>K.Hlaváčková</v>
      </c>
      <c r="K55" s="42"/>
      <c r="L55" s="14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48"/>
      <c r="J56" s="42"/>
      <c r="K56" s="42"/>
      <c r="L56" s="149"/>
      <c r="S56" s="40"/>
      <c r="T56" s="40"/>
      <c r="U56" s="40"/>
      <c r="V56" s="40"/>
      <c r="W56" s="40"/>
      <c r="X56" s="40"/>
      <c r="Y56" s="40"/>
      <c r="Z56" s="40"/>
      <c r="AA56" s="40"/>
      <c r="AB56" s="40"/>
      <c r="AC56" s="40"/>
      <c r="AD56" s="40"/>
      <c r="AE56" s="40"/>
    </row>
    <row r="57" s="2" customFormat="1" ht="29.28" customHeight="1">
      <c r="A57" s="40"/>
      <c r="B57" s="41"/>
      <c r="C57" s="182" t="s">
        <v>132</v>
      </c>
      <c r="D57" s="183"/>
      <c r="E57" s="183"/>
      <c r="F57" s="183"/>
      <c r="G57" s="183"/>
      <c r="H57" s="183"/>
      <c r="I57" s="184"/>
      <c r="J57" s="185" t="s">
        <v>133</v>
      </c>
      <c r="K57" s="183"/>
      <c r="L57" s="14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48"/>
      <c r="J58" s="42"/>
      <c r="K58" s="42"/>
      <c r="L58" s="149"/>
      <c r="S58" s="40"/>
      <c r="T58" s="40"/>
      <c r="U58" s="40"/>
      <c r="V58" s="40"/>
      <c r="W58" s="40"/>
      <c r="X58" s="40"/>
      <c r="Y58" s="40"/>
      <c r="Z58" s="40"/>
      <c r="AA58" s="40"/>
      <c r="AB58" s="40"/>
      <c r="AC58" s="40"/>
      <c r="AD58" s="40"/>
      <c r="AE58" s="40"/>
    </row>
    <row r="59" s="2" customFormat="1" ht="22.8" customHeight="1">
      <c r="A59" s="40"/>
      <c r="B59" s="41"/>
      <c r="C59" s="186" t="s">
        <v>74</v>
      </c>
      <c r="D59" s="42"/>
      <c r="E59" s="42"/>
      <c r="F59" s="42"/>
      <c r="G59" s="42"/>
      <c r="H59" s="42"/>
      <c r="I59" s="148"/>
      <c r="J59" s="104">
        <f>J88</f>
        <v>0</v>
      </c>
      <c r="K59" s="42"/>
      <c r="L59" s="149"/>
      <c r="S59" s="40"/>
      <c r="T59" s="40"/>
      <c r="U59" s="40"/>
      <c r="V59" s="40"/>
      <c r="W59" s="40"/>
      <c r="X59" s="40"/>
      <c r="Y59" s="40"/>
      <c r="Z59" s="40"/>
      <c r="AA59" s="40"/>
      <c r="AB59" s="40"/>
      <c r="AC59" s="40"/>
      <c r="AD59" s="40"/>
      <c r="AE59" s="40"/>
      <c r="AU59" s="19" t="s">
        <v>134</v>
      </c>
    </row>
    <row r="60" s="9" customFormat="1" ht="24.96" customHeight="1">
      <c r="A60" s="9"/>
      <c r="B60" s="187"/>
      <c r="C60" s="188"/>
      <c r="D60" s="189" t="s">
        <v>761</v>
      </c>
      <c r="E60" s="190"/>
      <c r="F60" s="190"/>
      <c r="G60" s="190"/>
      <c r="H60" s="190"/>
      <c r="I60" s="191"/>
      <c r="J60" s="192">
        <f>J89</f>
        <v>0</v>
      </c>
      <c r="K60" s="188"/>
      <c r="L60" s="193"/>
      <c r="S60" s="9"/>
      <c r="T60" s="9"/>
      <c r="U60" s="9"/>
      <c r="V60" s="9"/>
      <c r="W60" s="9"/>
      <c r="X60" s="9"/>
      <c r="Y60" s="9"/>
      <c r="Z60" s="9"/>
      <c r="AA60" s="9"/>
      <c r="AB60" s="9"/>
      <c r="AC60" s="9"/>
      <c r="AD60" s="9"/>
      <c r="AE60" s="9"/>
    </row>
    <row r="61" s="10" customFormat="1" ht="19.92" customHeight="1">
      <c r="A61" s="10"/>
      <c r="B61" s="194"/>
      <c r="C61" s="127"/>
      <c r="D61" s="195" t="s">
        <v>136</v>
      </c>
      <c r="E61" s="196"/>
      <c r="F61" s="196"/>
      <c r="G61" s="196"/>
      <c r="H61" s="196"/>
      <c r="I61" s="197"/>
      <c r="J61" s="198">
        <f>J90</f>
        <v>0</v>
      </c>
      <c r="K61" s="127"/>
      <c r="L61" s="199"/>
      <c r="S61" s="10"/>
      <c r="T61" s="10"/>
      <c r="U61" s="10"/>
      <c r="V61" s="10"/>
      <c r="W61" s="10"/>
      <c r="X61" s="10"/>
      <c r="Y61" s="10"/>
      <c r="Z61" s="10"/>
      <c r="AA61" s="10"/>
      <c r="AB61" s="10"/>
      <c r="AC61" s="10"/>
      <c r="AD61" s="10"/>
      <c r="AE61" s="10"/>
    </row>
    <row r="62" s="10" customFormat="1" ht="19.92" customHeight="1">
      <c r="A62" s="10"/>
      <c r="B62" s="194"/>
      <c r="C62" s="127"/>
      <c r="D62" s="195" t="s">
        <v>137</v>
      </c>
      <c r="E62" s="196"/>
      <c r="F62" s="196"/>
      <c r="G62" s="196"/>
      <c r="H62" s="196"/>
      <c r="I62" s="197"/>
      <c r="J62" s="198">
        <f>J423</f>
        <v>0</v>
      </c>
      <c r="K62" s="127"/>
      <c r="L62" s="199"/>
      <c r="S62" s="10"/>
      <c r="T62" s="10"/>
      <c r="U62" s="10"/>
      <c r="V62" s="10"/>
      <c r="W62" s="10"/>
      <c r="X62" s="10"/>
      <c r="Y62" s="10"/>
      <c r="Z62" s="10"/>
      <c r="AA62" s="10"/>
      <c r="AB62" s="10"/>
      <c r="AC62" s="10"/>
      <c r="AD62" s="10"/>
      <c r="AE62" s="10"/>
    </row>
    <row r="63" s="10" customFormat="1" ht="19.92" customHeight="1">
      <c r="A63" s="10"/>
      <c r="B63" s="194"/>
      <c r="C63" s="127"/>
      <c r="D63" s="195" t="s">
        <v>138</v>
      </c>
      <c r="E63" s="196"/>
      <c r="F63" s="196"/>
      <c r="G63" s="196"/>
      <c r="H63" s="196"/>
      <c r="I63" s="197"/>
      <c r="J63" s="198">
        <f>J431</f>
        <v>0</v>
      </c>
      <c r="K63" s="127"/>
      <c r="L63" s="199"/>
      <c r="S63" s="10"/>
      <c r="T63" s="10"/>
      <c r="U63" s="10"/>
      <c r="V63" s="10"/>
      <c r="W63" s="10"/>
      <c r="X63" s="10"/>
      <c r="Y63" s="10"/>
      <c r="Z63" s="10"/>
      <c r="AA63" s="10"/>
      <c r="AB63" s="10"/>
      <c r="AC63" s="10"/>
      <c r="AD63" s="10"/>
      <c r="AE63" s="10"/>
    </row>
    <row r="64" s="10" customFormat="1" ht="19.92" customHeight="1">
      <c r="A64" s="10"/>
      <c r="B64" s="194"/>
      <c r="C64" s="127"/>
      <c r="D64" s="195" t="s">
        <v>139</v>
      </c>
      <c r="E64" s="196"/>
      <c r="F64" s="196"/>
      <c r="G64" s="196"/>
      <c r="H64" s="196"/>
      <c r="I64" s="197"/>
      <c r="J64" s="198">
        <f>J438</f>
        <v>0</v>
      </c>
      <c r="K64" s="127"/>
      <c r="L64" s="199"/>
      <c r="S64" s="10"/>
      <c r="T64" s="10"/>
      <c r="U64" s="10"/>
      <c r="V64" s="10"/>
      <c r="W64" s="10"/>
      <c r="X64" s="10"/>
      <c r="Y64" s="10"/>
      <c r="Z64" s="10"/>
      <c r="AA64" s="10"/>
      <c r="AB64" s="10"/>
      <c r="AC64" s="10"/>
      <c r="AD64" s="10"/>
      <c r="AE64" s="10"/>
    </row>
    <row r="65" s="10" customFormat="1" ht="19.92" customHeight="1">
      <c r="A65" s="10"/>
      <c r="B65" s="194"/>
      <c r="C65" s="127"/>
      <c r="D65" s="195" t="s">
        <v>140</v>
      </c>
      <c r="E65" s="196"/>
      <c r="F65" s="196"/>
      <c r="G65" s="196"/>
      <c r="H65" s="196"/>
      <c r="I65" s="197"/>
      <c r="J65" s="198">
        <f>J463</f>
        <v>0</v>
      </c>
      <c r="K65" s="127"/>
      <c r="L65" s="199"/>
      <c r="S65" s="10"/>
      <c r="T65" s="10"/>
      <c r="U65" s="10"/>
      <c r="V65" s="10"/>
      <c r="W65" s="10"/>
      <c r="X65" s="10"/>
      <c r="Y65" s="10"/>
      <c r="Z65" s="10"/>
      <c r="AA65" s="10"/>
      <c r="AB65" s="10"/>
      <c r="AC65" s="10"/>
      <c r="AD65" s="10"/>
      <c r="AE65" s="10"/>
    </row>
    <row r="66" s="10" customFormat="1" ht="19.92" customHeight="1">
      <c r="A66" s="10"/>
      <c r="B66" s="194"/>
      <c r="C66" s="127"/>
      <c r="D66" s="195" t="s">
        <v>141</v>
      </c>
      <c r="E66" s="196"/>
      <c r="F66" s="196"/>
      <c r="G66" s="196"/>
      <c r="H66" s="196"/>
      <c r="I66" s="197"/>
      <c r="J66" s="198">
        <f>J545</f>
        <v>0</v>
      </c>
      <c r="K66" s="127"/>
      <c r="L66" s="199"/>
      <c r="S66" s="10"/>
      <c r="T66" s="10"/>
      <c r="U66" s="10"/>
      <c r="V66" s="10"/>
      <c r="W66" s="10"/>
      <c r="X66" s="10"/>
      <c r="Y66" s="10"/>
      <c r="Z66" s="10"/>
      <c r="AA66" s="10"/>
      <c r="AB66" s="10"/>
      <c r="AC66" s="10"/>
      <c r="AD66" s="10"/>
      <c r="AE66" s="10"/>
    </row>
    <row r="67" s="10" customFormat="1" ht="19.92" customHeight="1">
      <c r="A67" s="10"/>
      <c r="B67" s="194"/>
      <c r="C67" s="127"/>
      <c r="D67" s="195" t="s">
        <v>142</v>
      </c>
      <c r="E67" s="196"/>
      <c r="F67" s="196"/>
      <c r="G67" s="196"/>
      <c r="H67" s="196"/>
      <c r="I67" s="197"/>
      <c r="J67" s="198">
        <f>J567</f>
        <v>0</v>
      </c>
      <c r="K67" s="127"/>
      <c r="L67" s="199"/>
      <c r="S67" s="10"/>
      <c r="T67" s="10"/>
      <c r="U67" s="10"/>
      <c r="V67" s="10"/>
      <c r="W67" s="10"/>
      <c r="X67" s="10"/>
      <c r="Y67" s="10"/>
      <c r="Z67" s="10"/>
      <c r="AA67" s="10"/>
      <c r="AB67" s="10"/>
      <c r="AC67" s="10"/>
      <c r="AD67" s="10"/>
      <c r="AE67" s="10"/>
    </row>
    <row r="68" s="10" customFormat="1" ht="19.92" customHeight="1">
      <c r="A68" s="10"/>
      <c r="B68" s="194"/>
      <c r="C68" s="127"/>
      <c r="D68" s="195" t="s">
        <v>143</v>
      </c>
      <c r="E68" s="196"/>
      <c r="F68" s="196"/>
      <c r="G68" s="196"/>
      <c r="H68" s="196"/>
      <c r="I68" s="197"/>
      <c r="J68" s="198">
        <f>J585</f>
        <v>0</v>
      </c>
      <c r="K68" s="127"/>
      <c r="L68" s="199"/>
      <c r="S68" s="10"/>
      <c r="T68" s="10"/>
      <c r="U68" s="10"/>
      <c r="V68" s="10"/>
      <c r="W68" s="10"/>
      <c r="X68" s="10"/>
      <c r="Y68" s="10"/>
      <c r="Z68" s="10"/>
      <c r="AA68" s="10"/>
      <c r="AB68" s="10"/>
      <c r="AC68" s="10"/>
      <c r="AD68" s="10"/>
      <c r="AE68" s="10"/>
    </row>
    <row r="69" s="2" customFormat="1" ht="21.84" customHeight="1">
      <c r="A69" s="40"/>
      <c r="B69" s="41"/>
      <c r="C69" s="42"/>
      <c r="D69" s="42"/>
      <c r="E69" s="42"/>
      <c r="F69" s="42"/>
      <c r="G69" s="42"/>
      <c r="H69" s="42"/>
      <c r="I69" s="148"/>
      <c r="J69" s="42"/>
      <c r="K69" s="42"/>
      <c r="L69" s="149"/>
      <c r="S69" s="40"/>
      <c r="T69" s="40"/>
      <c r="U69" s="40"/>
      <c r="V69" s="40"/>
      <c r="W69" s="40"/>
      <c r="X69" s="40"/>
      <c r="Y69" s="40"/>
      <c r="Z69" s="40"/>
      <c r="AA69" s="40"/>
      <c r="AB69" s="40"/>
      <c r="AC69" s="40"/>
      <c r="AD69" s="40"/>
      <c r="AE69" s="40"/>
    </row>
    <row r="70" s="2" customFormat="1" ht="6.96" customHeight="1">
      <c r="A70" s="40"/>
      <c r="B70" s="61"/>
      <c r="C70" s="62"/>
      <c r="D70" s="62"/>
      <c r="E70" s="62"/>
      <c r="F70" s="62"/>
      <c r="G70" s="62"/>
      <c r="H70" s="62"/>
      <c r="I70" s="177"/>
      <c r="J70" s="62"/>
      <c r="K70" s="62"/>
      <c r="L70" s="149"/>
      <c r="S70" s="40"/>
      <c r="T70" s="40"/>
      <c r="U70" s="40"/>
      <c r="V70" s="40"/>
      <c r="W70" s="40"/>
      <c r="X70" s="40"/>
      <c r="Y70" s="40"/>
      <c r="Z70" s="40"/>
      <c r="AA70" s="40"/>
      <c r="AB70" s="40"/>
      <c r="AC70" s="40"/>
      <c r="AD70" s="40"/>
      <c r="AE70" s="40"/>
    </row>
    <row r="74" s="2" customFormat="1" ht="6.96" customHeight="1">
      <c r="A74" s="40"/>
      <c r="B74" s="63"/>
      <c r="C74" s="64"/>
      <c r="D74" s="64"/>
      <c r="E74" s="64"/>
      <c r="F74" s="64"/>
      <c r="G74" s="64"/>
      <c r="H74" s="64"/>
      <c r="I74" s="180"/>
      <c r="J74" s="64"/>
      <c r="K74" s="64"/>
      <c r="L74" s="149"/>
      <c r="S74" s="40"/>
      <c r="T74" s="40"/>
      <c r="U74" s="40"/>
      <c r="V74" s="40"/>
      <c r="W74" s="40"/>
      <c r="X74" s="40"/>
      <c r="Y74" s="40"/>
      <c r="Z74" s="40"/>
      <c r="AA74" s="40"/>
      <c r="AB74" s="40"/>
      <c r="AC74" s="40"/>
      <c r="AD74" s="40"/>
      <c r="AE74" s="40"/>
    </row>
    <row r="75" s="2" customFormat="1" ht="24.96" customHeight="1">
      <c r="A75" s="40"/>
      <c r="B75" s="41"/>
      <c r="C75" s="25" t="s">
        <v>148</v>
      </c>
      <c r="D75" s="42"/>
      <c r="E75" s="42"/>
      <c r="F75" s="42"/>
      <c r="G75" s="42"/>
      <c r="H75" s="42"/>
      <c r="I75" s="148"/>
      <c r="J75" s="42"/>
      <c r="K75" s="42"/>
      <c r="L75" s="149"/>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48"/>
      <c r="J76" s="42"/>
      <c r="K76" s="42"/>
      <c r="L76" s="149"/>
      <c r="S76" s="40"/>
      <c r="T76" s="40"/>
      <c r="U76" s="40"/>
      <c r="V76" s="40"/>
      <c r="W76" s="40"/>
      <c r="X76" s="40"/>
      <c r="Y76" s="40"/>
      <c r="Z76" s="40"/>
      <c r="AA76" s="40"/>
      <c r="AB76" s="40"/>
      <c r="AC76" s="40"/>
      <c r="AD76" s="40"/>
      <c r="AE76" s="40"/>
    </row>
    <row r="77" s="2" customFormat="1" ht="12" customHeight="1">
      <c r="A77" s="40"/>
      <c r="B77" s="41"/>
      <c r="C77" s="34" t="s">
        <v>16</v>
      </c>
      <c r="D77" s="42"/>
      <c r="E77" s="42"/>
      <c r="F77" s="42"/>
      <c r="G77" s="42"/>
      <c r="H77" s="42"/>
      <c r="I77" s="148"/>
      <c r="J77" s="42"/>
      <c r="K77" s="42"/>
      <c r="L77" s="149"/>
      <c r="S77" s="40"/>
      <c r="T77" s="40"/>
      <c r="U77" s="40"/>
      <c r="V77" s="40"/>
      <c r="W77" s="40"/>
      <c r="X77" s="40"/>
      <c r="Y77" s="40"/>
      <c r="Z77" s="40"/>
      <c r="AA77" s="40"/>
      <c r="AB77" s="40"/>
      <c r="AC77" s="40"/>
      <c r="AD77" s="40"/>
      <c r="AE77" s="40"/>
    </row>
    <row r="78" s="2" customFormat="1" ht="16.5" customHeight="1">
      <c r="A78" s="40"/>
      <c r="B78" s="41"/>
      <c r="C78" s="42"/>
      <c r="D78" s="42"/>
      <c r="E78" s="181" t="str">
        <f>E7</f>
        <v>Splašková kanalizace Mělice s převedením odpadníchvod do Lohenic</v>
      </c>
      <c r="F78" s="34"/>
      <c r="G78" s="34"/>
      <c r="H78" s="34"/>
      <c r="I78" s="148"/>
      <c r="J78" s="42"/>
      <c r="K78" s="42"/>
      <c r="L78" s="149"/>
      <c r="S78" s="40"/>
      <c r="T78" s="40"/>
      <c r="U78" s="40"/>
      <c r="V78" s="40"/>
      <c r="W78" s="40"/>
      <c r="X78" s="40"/>
      <c r="Y78" s="40"/>
      <c r="Z78" s="40"/>
      <c r="AA78" s="40"/>
      <c r="AB78" s="40"/>
      <c r="AC78" s="40"/>
      <c r="AD78" s="40"/>
      <c r="AE78" s="40"/>
    </row>
    <row r="79" s="2" customFormat="1" ht="12" customHeight="1">
      <c r="A79" s="40"/>
      <c r="B79" s="41"/>
      <c r="C79" s="34" t="s">
        <v>128</v>
      </c>
      <c r="D79" s="42"/>
      <c r="E79" s="42"/>
      <c r="F79" s="42"/>
      <c r="G79" s="42"/>
      <c r="H79" s="42"/>
      <c r="I79" s="148"/>
      <c r="J79" s="42"/>
      <c r="K79" s="42"/>
      <c r="L79" s="149"/>
      <c r="S79" s="40"/>
      <c r="T79" s="40"/>
      <c r="U79" s="40"/>
      <c r="V79" s="40"/>
      <c r="W79" s="40"/>
      <c r="X79" s="40"/>
      <c r="Y79" s="40"/>
      <c r="Z79" s="40"/>
      <c r="AA79" s="40"/>
      <c r="AB79" s="40"/>
      <c r="AC79" s="40"/>
      <c r="AD79" s="40"/>
      <c r="AE79" s="40"/>
    </row>
    <row r="80" s="2" customFormat="1" ht="16.5" customHeight="1">
      <c r="A80" s="40"/>
      <c r="B80" s="41"/>
      <c r="C80" s="42"/>
      <c r="D80" s="42"/>
      <c r="E80" s="71" t="str">
        <f>E9</f>
        <v>IO-02 - Splašková kanalizace - gravitace</v>
      </c>
      <c r="F80" s="42"/>
      <c r="G80" s="42"/>
      <c r="H80" s="42"/>
      <c r="I80" s="148"/>
      <c r="J80" s="42"/>
      <c r="K80" s="42"/>
      <c r="L80" s="149"/>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148"/>
      <c r="J81" s="42"/>
      <c r="K81" s="42"/>
      <c r="L81" s="149"/>
      <c r="S81" s="40"/>
      <c r="T81" s="40"/>
      <c r="U81" s="40"/>
      <c r="V81" s="40"/>
      <c r="W81" s="40"/>
      <c r="X81" s="40"/>
      <c r="Y81" s="40"/>
      <c r="Z81" s="40"/>
      <c r="AA81" s="40"/>
      <c r="AB81" s="40"/>
      <c r="AC81" s="40"/>
      <c r="AD81" s="40"/>
      <c r="AE81" s="40"/>
    </row>
    <row r="82" s="2" customFormat="1" ht="12" customHeight="1">
      <c r="A82" s="40"/>
      <c r="B82" s="41"/>
      <c r="C82" s="34" t="s">
        <v>21</v>
      </c>
      <c r="D82" s="42"/>
      <c r="E82" s="42"/>
      <c r="F82" s="29" t="str">
        <f>F12</f>
        <v>k.ú. Mělice a Lohenice u Přelouče</v>
      </c>
      <c r="G82" s="42"/>
      <c r="H82" s="42"/>
      <c r="I82" s="151" t="s">
        <v>23</v>
      </c>
      <c r="J82" s="74" t="str">
        <f>IF(J12="","",J12)</f>
        <v>24. 5. 2019</v>
      </c>
      <c r="K82" s="42"/>
      <c r="L82" s="149"/>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48"/>
      <c r="J83" s="42"/>
      <c r="K83" s="42"/>
      <c r="L83" s="149"/>
      <c r="S83" s="40"/>
      <c r="T83" s="40"/>
      <c r="U83" s="40"/>
      <c r="V83" s="40"/>
      <c r="W83" s="40"/>
      <c r="X83" s="40"/>
      <c r="Y83" s="40"/>
      <c r="Z83" s="40"/>
      <c r="AA83" s="40"/>
      <c r="AB83" s="40"/>
      <c r="AC83" s="40"/>
      <c r="AD83" s="40"/>
      <c r="AE83" s="40"/>
    </row>
    <row r="84" s="2" customFormat="1" ht="40.05" customHeight="1">
      <c r="A84" s="40"/>
      <c r="B84" s="41"/>
      <c r="C84" s="34" t="s">
        <v>25</v>
      </c>
      <c r="D84" s="42"/>
      <c r="E84" s="42"/>
      <c r="F84" s="29" t="str">
        <f>E15</f>
        <v>Město Přelouč, Čs. Armády 1665, Přelouč</v>
      </c>
      <c r="G84" s="42"/>
      <c r="H84" s="42"/>
      <c r="I84" s="151" t="s">
        <v>33</v>
      </c>
      <c r="J84" s="38" t="str">
        <f>E21</f>
        <v>IKKO Hradec Králové,s.r.o., Bratří Štefanů 238, HK</v>
      </c>
      <c r="K84" s="42"/>
      <c r="L84" s="149"/>
      <c r="S84" s="40"/>
      <c r="T84" s="40"/>
      <c r="U84" s="40"/>
      <c r="V84" s="40"/>
      <c r="W84" s="40"/>
      <c r="X84" s="40"/>
      <c r="Y84" s="40"/>
      <c r="Z84" s="40"/>
      <c r="AA84" s="40"/>
      <c r="AB84" s="40"/>
      <c r="AC84" s="40"/>
      <c r="AD84" s="40"/>
      <c r="AE84" s="40"/>
    </row>
    <row r="85" s="2" customFormat="1" ht="15.15" customHeight="1">
      <c r="A85" s="40"/>
      <c r="B85" s="41"/>
      <c r="C85" s="34" t="s">
        <v>31</v>
      </c>
      <c r="D85" s="42"/>
      <c r="E85" s="42"/>
      <c r="F85" s="29" t="str">
        <f>IF(E18="","",E18)</f>
        <v>Vyplň údaj</v>
      </c>
      <c r="G85" s="42"/>
      <c r="H85" s="42"/>
      <c r="I85" s="151" t="s">
        <v>38</v>
      </c>
      <c r="J85" s="38" t="str">
        <f>E24</f>
        <v>K.Hlaváčková</v>
      </c>
      <c r="K85" s="42"/>
      <c r="L85" s="149"/>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148"/>
      <c r="J86" s="42"/>
      <c r="K86" s="42"/>
      <c r="L86" s="149"/>
      <c r="S86" s="40"/>
      <c r="T86" s="40"/>
      <c r="U86" s="40"/>
      <c r="V86" s="40"/>
      <c r="W86" s="40"/>
      <c r="X86" s="40"/>
      <c r="Y86" s="40"/>
      <c r="Z86" s="40"/>
      <c r="AA86" s="40"/>
      <c r="AB86" s="40"/>
      <c r="AC86" s="40"/>
      <c r="AD86" s="40"/>
      <c r="AE86" s="40"/>
    </row>
    <row r="87" s="11" customFormat="1" ht="29.28" customHeight="1">
      <c r="A87" s="200"/>
      <c r="B87" s="201"/>
      <c r="C87" s="202" t="s">
        <v>149</v>
      </c>
      <c r="D87" s="203" t="s">
        <v>61</v>
      </c>
      <c r="E87" s="203" t="s">
        <v>57</v>
      </c>
      <c r="F87" s="203" t="s">
        <v>58</v>
      </c>
      <c r="G87" s="203" t="s">
        <v>150</v>
      </c>
      <c r="H87" s="203" t="s">
        <v>151</v>
      </c>
      <c r="I87" s="204" t="s">
        <v>152</v>
      </c>
      <c r="J87" s="203" t="s">
        <v>133</v>
      </c>
      <c r="K87" s="205" t="s">
        <v>153</v>
      </c>
      <c r="L87" s="206"/>
      <c r="M87" s="94" t="s">
        <v>19</v>
      </c>
      <c r="N87" s="95" t="s">
        <v>46</v>
      </c>
      <c r="O87" s="95" t="s">
        <v>154</v>
      </c>
      <c r="P87" s="95" t="s">
        <v>155</v>
      </c>
      <c r="Q87" s="95" t="s">
        <v>156</v>
      </c>
      <c r="R87" s="95" t="s">
        <v>157</v>
      </c>
      <c r="S87" s="95" t="s">
        <v>158</v>
      </c>
      <c r="T87" s="96" t="s">
        <v>159</v>
      </c>
      <c r="U87" s="200"/>
      <c r="V87" s="200"/>
      <c r="W87" s="200"/>
      <c r="X87" s="200"/>
      <c r="Y87" s="200"/>
      <c r="Z87" s="200"/>
      <c r="AA87" s="200"/>
      <c r="AB87" s="200"/>
      <c r="AC87" s="200"/>
      <c r="AD87" s="200"/>
      <c r="AE87" s="200"/>
    </row>
    <row r="88" s="2" customFormat="1" ht="22.8" customHeight="1">
      <c r="A88" s="40"/>
      <c r="B88" s="41"/>
      <c r="C88" s="101" t="s">
        <v>160</v>
      </c>
      <c r="D88" s="42"/>
      <c r="E88" s="42"/>
      <c r="F88" s="42"/>
      <c r="G88" s="42"/>
      <c r="H88" s="42"/>
      <c r="I88" s="148"/>
      <c r="J88" s="207">
        <f>BK88</f>
        <v>0</v>
      </c>
      <c r="K88" s="42"/>
      <c r="L88" s="46"/>
      <c r="M88" s="97"/>
      <c r="N88" s="208"/>
      <c r="O88" s="98"/>
      <c r="P88" s="209">
        <f>P89</f>
        <v>0</v>
      </c>
      <c r="Q88" s="98"/>
      <c r="R88" s="209">
        <f>R89</f>
        <v>325.07763468999997</v>
      </c>
      <c r="S88" s="98"/>
      <c r="T88" s="210">
        <f>T89</f>
        <v>1932.7477000000004</v>
      </c>
      <c r="U88" s="40"/>
      <c r="V88" s="40"/>
      <c r="W88" s="40"/>
      <c r="X88" s="40"/>
      <c r="Y88" s="40"/>
      <c r="Z88" s="40"/>
      <c r="AA88" s="40"/>
      <c r="AB88" s="40"/>
      <c r="AC88" s="40"/>
      <c r="AD88" s="40"/>
      <c r="AE88" s="40"/>
      <c r="AT88" s="19" t="s">
        <v>75</v>
      </c>
      <c r="AU88" s="19" t="s">
        <v>134</v>
      </c>
      <c r="BK88" s="211">
        <f>BK89</f>
        <v>0</v>
      </c>
    </row>
    <row r="89" s="12" customFormat="1" ht="25.92" customHeight="1">
      <c r="A89" s="12"/>
      <c r="B89" s="212"/>
      <c r="C89" s="213"/>
      <c r="D89" s="214" t="s">
        <v>75</v>
      </c>
      <c r="E89" s="215" t="s">
        <v>161</v>
      </c>
      <c r="F89" s="215" t="s">
        <v>762</v>
      </c>
      <c r="G89" s="213"/>
      <c r="H89" s="213"/>
      <c r="I89" s="216"/>
      <c r="J89" s="217">
        <f>BK89</f>
        <v>0</v>
      </c>
      <c r="K89" s="213"/>
      <c r="L89" s="218"/>
      <c r="M89" s="219"/>
      <c r="N89" s="220"/>
      <c r="O89" s="220"/>
      <c r="P89" s="221">
        <f>P90+P423+P431+P438+P463+P545+P567+P585</f>
        <v>0</v>
      </c>
      <c r="Q89" s="220"/>
      <c r="R89" s="221">
        <f>R90+R423+R431+R438+R463+R545+R567+R585</f>
        <v>325.07763468999997</v>
      </c>
      <c r="S89" s="220"/>
      <c r="T89" s="222">
        <f>T90+T423+T431+T438+T463+T545+T567+T585</f>
        <v>1932.7477000000004</v>
      </c>
      <c r="U89" s="12"/>
      <c r="V89" s="12"/>
      <c r="W89" s="12"/>
      <c r="X89" s="12"/>
      <c r="Y89" s="12"/>
      <c r="Z89" s="12"/>
      <c r="AA89" s="12"/>
      <c r="AB89" s="12"/>
      <c r="AC89" s="12"/>
      <c r="AD89" s="12"/>
      <c r="AE89" s="12"/>
      <c r="AR89" s="223" t="s">
        <v>84</v>
      </c>
      <c r="AT89" s="224" t="s">
        <v>75</v>
      </c>
      <c r="AU89" s="224" t="s">
        <v>76</v>
      </c>
      <c r="AY89" s="223" t="s">
        <v>162</v>
      </c>
      <c r="BK89" s="225">
        <f>BK90+BK423+BK431+BK438+BK463+BK545+BK567+BK585</f>
        <v>0</v>
      </c>
    </row>
    <row r="90" s="12" customFormat="1" ht="22.8" customHeight="1">
      <c r="A90" s="12"/>
      <c r="B90" s="212"/>
      <c r="C90" s="213"/>
      <c r="D90" s="214" t="s">
        <v>75</v>
      </c>
      <c r="E90" s="226" t="s">
        <v>84</v>
      </c>
      <c r="F90" s="226" t="s">
        <v>163</v>
      </c>
      <c r="G90" s="213"/>
      <c r="H90" s="213"/>
      <c r="I90" s="216"/>
      <c r="J90" s="227">
        <f>BK90</f>
        <v>0</v>
      </c>
      <c r="K90" s="213"/>
      <c r="L90" s="218"/>
      <c r="M90" s="219"/>
      <c r="N90" s="220"/>
      <c r="O90" s="220"/>
      <c r="P90" s="221">
        <f>SUM(P91:P422)</f>
        <v>0</v>
      </c>
      <c r="Q90" s="220"/>
      <c r="R90" s="221">
        <f>SUM(R91:R422)</f>
        <v>23.971244179999996</v>
      </c>
      <c r="S90" s="220"/>
      <c r="T90" s="222">
        <f>SUM(T91:T422)</f>
        <v>1932.7477000000004</v>
      </c>
      <c r="U90" s="12"/>
      <c r="V90" s="12"/>
      <c r="W90" s="12"/>
      <c r="X90" s="12"/>
      <c r="Y90" s="12"/>
      <c r="Z90" s="12"/>
      <c r="AA90" s="12"/>
      <c r="AB90" s="12"/>
      <c r="AC90" s="12"/>
      <c r="AD90" s="12"/>
      <c r="AE90" s="12"/>
      <c r="AR90" s="223" t="s">
        <v>84</v>
      </c>
      <c r="AT90" s="224" t="s">
        <v>75</v>
      </c>
      <c r="AU90" s="224" t="s">
        <v>84</v>
      </c>
      <c r="AY90" s="223" t="s">
        <v>162</v>
      </c>
      <c r="BK90" s="225">
        <f>SUM(BK91:BK422)</f>
        <v>0</v>
      </c>
    </row>
    <row r="91" s="2" customFormat="1" ht="44.25" customHeight="1">
      <c r="A91" s="40"/>
      <c r="B91" s="41"/>
      <c r="C91" s="228" t="s">
        <v>84</v>
      </c>
      <c r="D91" s="228" t="s">
        <v>164</v>
      </c>
      <c r="E91" s="229" t="s">
        <v>763</v>
      </c>
      <c r="F91" s="230" t="s">
        <v>764</v>
      </c>
      <c r="G91" s="231" t="s">
        <v>167</v>
      </c>
      <c r="H91" s="232">
        <v>74</v>
      </c>
      <c r="I91" s="233"/>
      <c r="J91" s="234">
        <f>ROUND(I91*H91,2)</f>
        <v>0</v>
      </c>
      <c r="K91" s="230" t="s">
        <v>168</v>
      </c>
      <c r="L91" s="46"/>
      <c r="M91" s="235" t="s">
        <v>19</v>
      </c>
      <c r="N91" s="236" t="s">
        <v>47</v>
      </c>
      <c r="O91" s="86"/>
      <c r="P91" s="237">
        <f>O91*H91</f>
        <v>0</v>
      </c>
      <c r="Q91" s="237">
        <v>0</v>
      </c>
      <c r="R91" s="237">
        <f>Q91*H91</f>
        <v>0</v>
      </c>
      <c r="S91" s="237">
        <v>0.42499999999999999</v>
      </c>
      <c r="T91" s="238">
        <f>S91*H91</f>
        <v>31.449999999999999</v>
      </c>
      <c r="U91" s="40"/>
      <c r="V91" s="40"/>
      <c r="W91" s="40"/>
      <c r="X91" s="40"/>
      <c r="Y91" s="40"/>
      <c r="Z91" s="40"/>
      <c r="AA91" s="40"/>
      <c r="AB91" s="40"/>
      <c r="AC91" s="40"/>
      <c r="AD91" s="40"/>
      <c r="AE91" s="40"/>
      <c r="AR91" s="239" t="s">
        <v>169</v>
      </c>
      <c r="AT91" s="239" t="s">
        <v>164</v>
      </c>
      <c r="AU91" s="239" t="s">
        <v>86</v>
      </c>
      <c r="AY91" s="19" t="s">
        <v>162</v>
      </c>
      <c r="BE91" s="240">
        <f>IF(N91="základní",J91,0)</f>
        <v>0</v>
      </c>
      <c r="BF91" s="240">
        <f>IF(N91="snížená",J91,0)</f>
        <v>0</v>
      </c>
      <c r="BG91" s="240">
        <f>IF(N91="zákl. přenesená",J91,0)</f>
        <v>0</v>
      </c>
      <c r="BH91" s="240">
        <f>IF(N91="sníž. přenesená",J91,0)</f>
        <v>0</v>
      </c>
      <c r="BI91" s="240">
        <f>IF(N91="nulová",J91,0)</f>
        <v>0</v>
      </c>
      <c r="BJ91" s="19" t="s">
        <v>84</v>
      </c>
      <c r="BK91" s="240">
        <f>ROUND(I91*H91,2)</f>
        <v>0</v>
      </c>
      <c r="BL91" s="19" t="s">
        <v>169</v>
      </c>
      <c r="BM91" s="239" t="s">
        <v>765</v>
      </c>
    </row>
    <row r="92" s="2" customFormat="1">
      <c r="A92" s="40"/>
      <c r="B92" s="41"/>
      <c r="C92" s="42"/>
      <c r="D92" s="241" t="s">
        <v>171</v>
      </c>
      <c r="E92" s="42"/>
      <c r="F92" s="242" t="s">
        <v>766</v>
      </c>
      <c r="G92" s="42"/>
      <c r="H92" s="42"/>
      <c r="I92" s="148"/>
      <c r="J92" s="42"/>
      <c r="K92" s="42"/>
      <c r="L92" s="46"/>
      <c r="M92" s="243"/>
      <c r="N92" s="244"/>
      <c r="O92" s="86"/>
      <c r="P92" s="86"/>
      <c r="Q92" s="86"/>
      <c r="R92" s="86"/>
      <c r="S92" s="86"/>
      <c r="T92" s="87"/>
      <c r="U92" s="40"/>
      <c r="V92" s="40"/>
      <c r="W92" s="40"/>
      <c r="X92" s="40"/>
      <c r="Y92" s="40"/>
      <c r="Z92" s="40"/>
      <c r="AA92" s="40"/>
      <c r="AB92" s="40"/>
      <c r="AC92" s="40"/>
      <c r="AD92" s="40"/>
      <c r="AE92" s="40"/>
      <c r="AT92" s="19" t="s">
        <v>171</v>
      </c>
      <c r="AU92" s="19" t="s">
        <v>86</v>
      </c>
    </row>
    <row r="93" s="2" customFormat="1">
      <c r="A93" s="40"/>
      <c r="B93" s="41"/>
      <c r="C93" s="42"/>
      <c r="D93" s="241" t="s">
        <v>356</v>
      </c>
      <c r="E93" s="42"/>
      <c r="F93" s="242" t="s">
        <v>767</v>
      </c>
      <c r="G93" s="42"/>
      <c r="H93" s="42"/>
      <c r="I93" s="148"/>
      <c r="J93" s="42"/>
      <c r="K93" s="42"/>
      <c r="L93" s="46"/>
      <c r="M93" s="243"/>
      <c r="N93" s="244"/>
      <c r="O93" s="86"/>
      <c r="P93" s="86"/>
      <c r="Q93" s="86"/>
      <c r="R93" s="86"/>
      <c r="S93" s="86"/>
      <c r="T93" s="87"/>
      <c r="U93" s="40"/>
      <c r="V93" s="40"/>
      <c r="W93" s="40"/>
      <c r="X93" s="40"/>
      <c r="Y93" s="40"/>
      <c r="Z93" s="40"/>
      <c r="AA93" s="40"/>
      <c r="AB93" s="40"/>
      <c r="AC93" s="40"/>
      <c r="AD93" s="40"/>
      <c r="AE93" s="40"/>
      <c r="AT93" s="19" t="s">
        <v>356</v>
      </c>
      <c r="AU93" s="19" t="s">
        <v>86</v>
      </c>
    </row>
    <row r="94" s="13" customFormat="1">
      <c r="A94" s="13"/>
      <c r="B94" s="245"/>
      <c r="C94" s="246"/>
      <c r="D94" s="241" t="s">
        <v>173</v>
      </c>
      <c r="E94" s="247" t="s">
        <v>19</v>
      </c>
      <c r="F94" s="248" t="s">
        <v>768</v>
      </c>
      <c r="G94" s="246"/>
      <c r="H94" s="249">
        <v>74</v>
      </c>
      <c r="I94" s="250"/>
      <c r="J94" s="246"/>
      <c r="K94" s="246"/>
      <c r="L94" s="251"/>
      <c r="M94" s="252"/>
      <c r="N94" s="253"/>
      <c r="O94" s="253"/>
      <c r="P94" s="253"/>
      <c r="Q94" s="253"/>
      <c r="R94" s="253"/>
      <c r="S94" s="253"/>
      <c r="T94" s="254"/>
      <c r="U94" s="13"/>
      <c r="V94" s="13"/>
      <c r="W94" s="13"/>
      <c r="X94" s="13"/>
      <c r="Y94" s="13"/>
      <c r="Z94" s="13"/>
      <c r="AA94" s="13"/>
      <c r="AB94" s="13"/>
      <c r="AC94" s="13"/>
      <c r="AD94" s="13"/>
      <c r="AE94" s="13"/>
      <c r="AT94" s="255" t="s">
        <v>173</v>
      </c>
      <c r="AU94" s="255" t="s">
        <v>86</v>
      </c>
      <c r="AV94" s="13" t="s">
        <v>86</v>
      </c>
      <c r="AW94" s="13" t="s">
        <v>37</v>
      </c>
      <c r="AX94" s="13" t="s">
        <v>76</v>
      </c>
      <c r="AY94" s="255" t="s">
        <v>162</v>
      </c>
    </row>
    <row r="95" s="15" customFormat="1">
      <c r="A95" s="15"/>
      <c r="B95" s="267"/>
      <c r="C95" s="268"/>
      <c r="D95" s="241" t="s">
        <v>173</v>
      </c>
      <c r="E95" s="269" t="s">
        <v>19</v>
      </c>
      <c r="F95" s="270" t="s">
        <v>177</v>
      </c>
      <c r="G95" s="268"/>
      <c r="H95" s="271">
        <v>74</v>
      </c>
      <c r="I95" s="272"/>
      <c r="J95" s="268"/>
      <c r="K95" s="268"/>
      <c r="L95" s="273"/>
      <c r="M95" s="274"/>
      <c r="N95" s="275"/>
      <c r="O95" s="275"/>
      <c r="P95" s="275"/>
      <c r="Q95" s="275"/>
      <c r="R95" s="275"/>
      <c r="S95" s="275"/>
      <c r="T95" s="276"/>
      <c r="U95" s="15"/>
      <c r="V95" s="15"/>
      <c r="W95" s="15"/>
      <c r="X95" s="15"/>
      <c r="Y95" s="15"/>
      <c r="Z95" s="15"/>
      <c r="AA95" s="15"/>
      <c r="AB95" s="15"/>
      <c r="AC95" s="15"/>
      <c r="AD95" s="15"/>
      <c r="AE95" s="15"/>
      <c r="AT95" s="277" t="s">
        <v>173</v>
      </c>
      <c r="AU95" s="277" t="s">
        <v>86</v>
      </c>
      <c r="AV95" s="15" t="s">
        <v>169</v>
      </c>
      <c r="AW95" s="15" t="s">
        <v>37</v>
      </c>
      <c r="AX95" s="15" t="s">
        <v>84</v>
      </c>
      <c r="AY95" s="277" t="s">
        <v>162</v>
      </c>
    </row>
    <row r="96" s="2" customFormat="1" ht="33" customHeight="1">
      <c r="A96" s="40"/>
      <c r="B96" s="41"/>
      <c r="C96" s="228" t="s">
        <v>86</v>
      </c>
      <c r="D96" s="228" t="s">
        <v>164</v>
      </c>
      <c r="E96" s="229" t="s">
        <v>769</v>
      </c>
      <c r="F96" s="230" t="s">
        <v>770</v>
      </c>
      <c r="G96" s="231" t="s">
        <v>167</v>
      </c>
      <c r="H96" s="232">
        <v>270.69999999999999</v>
      </c>
      <c r="I96" s="233"/>
      <c r="J96" s="234">
        <f>ROUND(I96*H96,2)</f>
        <v>0</v>
      </c>
      <c r="K96" s="230" t="s">
        <v>168</v>
      </c>
      <c r="L96" s="46"/>
      <c r="M96" s="235" t="s">
        <v>19</v>
      </c>
      <c r="N96" s="236" t="s">
        <v>47</v>
      </c>
      <c r="O96" s="86"/>
      <c r="P96" s="237">
        <f>O96*H96</f>
        <v>0</v>
      </c>
      <c r="Q96" s="237">
        <v>0</v>
      </c>
      <c r="R96" s="237">
        <f>Q96*H96</f>
        <v>0</v>
      </c>
      <c r="S96" s="237">
        <v>0.29499999999999998</v>
      </c>
      <c r="T96" s="238">
        <f>S96*H96</f>
        <v>79.856499999999997</v>
      </c>
      <c r="U96" s="40"/>
      <c r="V96" s="40"/>
      <c r="W96" s="40"/>
      <c r="X96" s="40"/>
      <c r="Y96" s="40"/>
      <c r="Z96" s="40"/>
      <c r="AA96" s="40"/>
      <c r="AB96" s="40"/>
      <c r="AC96" s="40"/>
      <c r="AD96" s="40"/>
      <c r="AE96" s="40"/>
      <c r="AR96" s="239" t="s">
        <v>169</v>
      </c>
      <c r="AT96" s="239" t="s">
        <v>164</v>
      </c>
      <c r="AU96" s="239" t="s">
        <v>86</v>
      </c>
      <c r="AY96" s="19" t="s">
        <v>162</v>
      </c>
      <c r="BE96" s="240">
        <f>IF(N96="základní",J96,0)</f>
        <v>0</v>
      </c>
      <c r="BF96" s="240">
        <f>IF(N96="snížená",J96,0)</f>
        <v>0</v>
      </c>
      <c r="BG96" s="240">
        <f>IF(N96="zákl. přenesená",J96,0)</f>
        <v>0</v>
      </c>
      <c r="BH96" s="240">
        <f>IF(N96="sníž. přenesená",J96,0)</f>
        <v>0</v>
      </c>
      <c r="BI96" s="240">
        <f>IF(N96="nulová",J96,0)</f>
        <v>0</v>
      </c>
      <c r="BJ96" s="19" t="s">
        <v>84</v>
      </c>
      <c r="BK96" s="240">
        <f>ROUND(I96*H96,2)</f>
        <v>0</v>
      </c>
      <c r="BL96" s="19" t="s">
        <v>169</v>
      </c>
      <c r="BM96" s="239" t="s">
        <v>771</v>
      </c>
    </row>
    <row r="97" s="2" customFormat="1">
      <c r="A97" s="40"/>
      <c r="B97" s="41"/>
      <c r="C97" s="42"/>
      <c r="D97" s="241" t="s">
        <v>171</v>
      </c>
      <c r="E97" s="42"/>
      <c r="F97" s="242" t="s">
        <v>766</v>
      </c>
      <c r="G97" s="42"/>
      <c r="H97" s="42"/>
      <c r="I97" s="148"/>
      <c r="J97" s="42"/>
      <c r="K97" s="42"/>
      <c r="L97" s="46"/>
      <c r="M97" s="243"/>
      <c r="N97" s="244"/>
      <c r="O97" s="86"/>
      <c r="P97" s="86"/>
      <c r="Q97" s="86"/>
      <c r="R97" s="86"/>
      <c r="S97" s="86"/>
      <c r="T97" s="87"/>
      <c r="U97" s="40"/>
      <c r="V97" s="40"/>
      <c r="W97" s="40"/>
      <c r="X97" s="40"/>
      <c r="Y97" s="40"/>
      <c r="Z97" s="40"/>
      <c r="AA97" s="40"/>
      <c r="AB97" s="40"/>
      <c r="AC97" s="40"/>
      <c r="AD97" s="40"/>
      <c r="AE97" s="40"/>
      <c r="AT97" s="19" t="s">
        <v>171</v>
      </c>
      <c r="AU97" s="19" t="s">
        <v>86</v>
      </c>
    </row>
    <row r="98" s="2" customFormat="1">
      <c r="A98" s="40"/>
      <c r="B98" s="41"/>
      <c r="C98" s="42"/>
      <c r="D98" s="241" t="s">
        <v>356</v>
      </c>
      <c r="E98" s="42"/>
      <c r="F98" s="242" t="s">
        <v>772</v>
      </c>
      <c r="G98" s="42"/>
      <c r="H98" s="42"/>
      <c r="I98" s="148"/>
      <c r="J98" s="42"/>
      <c r="K98" s="42"/>
      <c r="L98" s="46"/>
      <c r="M98" s="243"/>
      <c r="N98" s="244"/>
      <c r="O98" s="86"/>
      <c r="P98" s="86"/>
      <c r="Q98" s="86"/>
      <c r="R98" s="86"/>
      <c r="S98" s="86"/>
      <c r="T98" s="87"/>
      <c r="U98" s="40"/>
      <c r="V98" s="40"/>
      <c r="W98" s="40"/>
      <c r="X98" s="40"/>
      <c r="Y98" s="40"/>
      <c r="Z98" s="40"/>
      <c r="AA98" s="40"/>
      <c r="AB98" s="40"/>
      <c r="AC98" s="40"/>
      <c r="AD98" s="40"/>
      <c r="AE98" s="40"/>
      <c r="AT98" s="19" t="s">
        <v>356</v>
      </c>
      <c r="AU98" s="19" t="s">
        <v>86</v>
      </c>
    </row>
    <row r="99" s="13" customFormat="1">
      <c r="A99" s="13"/>
      <c r="B99" s="245"/>
      <c r="C99" s="246"/>
      <c r="D99" s="241" t="s">
        <v>173</v>
      </c>
      <c r="E99" s="247" t="s">
        <v>19</v>
      </c>
      <c r="F99" s="248" t="s">
        <v>773</v>
      </c>
      <c r="G99" s="246"/>
      <c r="H99" s="249">
        <v>270.69999999999999</v>
      </c>
      <c r="I99" s="250"/>
      <c r="J99" s="246"/>
      <c r="K99" s="246"/>
      <c r="L99" s="251"/>
      <c r="M99" s="252"/>
      <c r="N99" s="253"/>
      <c r="O99" s="253"/>
      <c r="P99" s="253"/>
      <c r="Q99" s="253"/>
      <c r="R99" s="253"/>
      <c r="S99" s="253"/>
      <c r="T99" s="254"/>
      <c r="U99" s="13"/>
      <c r="V99" s="13"/>
      <c r="W99" s="13"/>
      <c r="X99" s="13"/>
      <c r="Y99" s="13"/>
      <c r="Z99" s="13"/>
      <c r="AA99" s="13"/>
      <c r="AB99" s="13"/>
      <c r="AC99" s="13"/>
      <c r="AD99" s="13"/>
      <c r="AE99" s="13"/>
      <c r="AT99" s="255" t="s">
        <v>173</v>
      </c>
      <c r="AU99" s="255" t="s">
        <v>86</v>
      </c>
      <c r="AV99" s="13" t="s">
        <v>86</v>
      </c>
      <c r="AW99" s="13" t="s">
        <v>37</v>
      </c>
      <c r="AX99" s="13" t="s">
        <v>76</v>
      </c>
      <c r="AY99" s="255" t="s">
        <v>162</v>
      </c>
    </row>
    <row r="100" s="15" customFormat="1">
      <c r="A100" s="15"/>
      <c r="B100" s="267"/>
      <c r="C100" s="268"/>
      <c r="D100" s="241" t="s">
        <v>173</v>
      </c>
      <c r="E100" s="269" t="s">
        <v>19</v>
      </c>
      <c r="F100" s="270" t="s">
        <v>177</v>
      </c>
      <c r="G100" s="268"/>
      <c r="H100" s="271">
        <v>270.69999999999999</v>
      </c>
      <c r="I100" s="272"/>
      <c r="J100" s="268"/>
      <c r="K100" s="268"/>
      <c r="L100" s="273"/>
      <c r="M100" s="274"/>
      <c r="N100" s="275"/>
      <c r="O100" s="275"/>
      <c r="P100" s="275"/>
      <c r="Q100" s="275"/>
      <c r="R100" s="275"/>
      <c r="S100" s="275"/>
      <c r="T100" s="276"/>
      <c r="U100" s="15"/>
      <c r="V100" s="15"/>
      <c r="W100" s="15"/>
      <c r="X100" s="15"/>
      <c r="Y100" s="15"/>
      <c r="Z100" s="15"/>
      <c r="AA100" s="15"/>
      <c r="AB100" s="15"/>
      <c r="AC100" s="15"/>
      <c r="AD100" s="15"/>
      <c r="AE100" s="15"/>
      <c r="AT100" s="277" t="s">
        <v>173</v>
      </c>
      <c r="AU100" s="277" t="s">
        <v>86</v>
      </c>
      <c r="AV100" s="15" t="s">
        <v>169</v>
      </c>
      <c r="AW100" s="15" t="s">
        <v>37</v>
      </c>
      <c r="AX100" s="15" t="s">
        <v>84</v>
      </c>
      <c r="AY100" s="277" t="s">
        <v>162</v>
      </c>
    </row>
    <row r="101" s="2" customFormat="1" ht="33" customHeight="1">
      <c r="A101" s="40"/>
      <c r="B101" s="41"/>
      <c r="C101" s="228" t="s">
        <v>176</v>
      </c>
      <c r="D101" s="228" t="s">
        <v>164</v>
      </c>
      <c r="E101" s="229" t="s">
        <v>774</v>
      </c>
      <c r="F101" s="230" t="s">
        <v>775</v>
      </c>
      <c r="G101" s="231" t="s">
        <v>167</v>
      </c>
      <c r="H101" s="232">
        <v>780.79999999999995</v>
      </c>
      <c r="I101" s="233"/>
      <c r="J101" s="234">
        <f>ROUND(I101*H101,2)</f>
        <v>0</v>
      </c>
      <c r="K101" s="230" t="s">
        <v>168</v>
      </c>
      <c r="L101" s="46"/>
      <c r="M101" s="235" t="s">
        <v>19</v>
      </c>
      <c r="N101" s="236" t="s">
        <v>47</v>
      </c>
      <c r="O101" s="86"/>
      <c r="P101" s="237">
        <f>O101*H101</f>
        <v>0</v>
      </c>
      <c r="Q101" s="237">
        <v>0</v>
      </c>
      <c r="R101" s="237">
        <f>Q101*H101</f>
        <v>0</v>
      </c>
      <c r="S101" s="237">
        <v>0.28999999999999998</v>
      </c>
      <c r="T101" s="238">
        <f>S101*H101</f>
        <v>226.43199999999996</v>
      </c>
      <c r="U101" s="40"/>
      <c r="V101" s="40"/>
      <c r="W101" s="40"/>
      <c r="X101" s="40"/>
      <c r="Y101" s="40"/>
      <c r="Z101" s="40"/>
      <c r="AA101" s="40"/>
      <c r="AB101" s="40"/>
      <c r="AC101" s="40"/>
      <c r="AD101" s="40"/>
      <c r="AE101" s="40"/>
      <c r="AR101" s="239" t="s">
        <v>169</v>
      </c>
      <c r="AT101" s="239" t="s">
        <v>164</v>
      </c>
      <c r="AU101" s="239" t="s">
        <v>86</v>
      </c>
      <c r="AY101" s="19" t="s">
        <v>162</v>
      </c>
      <c r="BE101" s="240">
        <f>IF(N101="základní",J101,0)</f>
        <v>0</v>
      </c>
      <c r="BF101" s="240">
        <f>IF(N101="snížená",J101,0)</f>
        <v>0</v>
      </c>
      <c r="BG101" s="240">
        <f>IF(N101="zákl. přenesená",J101,0)</f>
        <v>0</v>
      </c>
      <c r="BH101" s="240">
        <f>IF(N101="sníž. přenesená",J101,0)</f>
        <v>0</v>
      </c>
      <c r="BI101" s="240">
        <f>IF(N101="nulová",J101,0)</f>
        <v>0</v>
      </c>
      <c r="BJ101" s="19" t="s">
        <v>84</v>
      </c>
      <c r="BK101" s="240">
        <f>ROUND(I101*H101,2)</f>
        <v>0</v>
      </c>
      <c r="BL101" s="19" t="s">
        <v>169</v>
      </c>
      <c r="BM101" s="239" t="s">
        <v>776</v>
      </c>
    </row>
    <row r="102" s="2" customFormat="1">
      <c r="A102" s="40"/>
      <c r="B102" s="41"/>
      <c r="C102" s="42"/>
      <c r="D102" s="241" t="s">
        <v>171</v>
      </c>
      <c r="E102" s="42"/>
      <c r="F102" s="242" t="s">
        <v>172</v>
      </c>
      <c r="G102" s="42"/>
      <c r="H102" s="42"/>
      <c r="I102" s="148"/>
      <c r="J102" s="42"/>
      <c r="K102" s="42"/>
      <c r="L102" s="46"/>
      <c r="M102" s="243"/>
      <c r="N102" s="244"/>
      <c r="O102" s="86"/>
      <c r="P102" s="86"/>
      <c r="Q102" s="86"/>
      <c r="R102" s="86"/>
      <c r="S102" s="86"/>
      <c r="T102" s="87"/>
      <c r="U102" s="40"/>
      <c r="V102" s="40"/>
      <c r="W102" s="40"/>
      <c r="X102" s="40"/>
      <c r="Y102" s="40"/>
      <c r="Z102" s="40"/>
      <c r="AA102" s="40"/>
      <c r="AB102" s="40"/>
      <c r="AC102" s="40"/>
      <c r="AD102" s="40"/>
      <c r="AE102" s="40"/>
      <c r="AT102" s="19" t="s">
        <v>171</v>
      </c>
      <c r="AU102" s="19" t="s">
        <v>86</v>
      </c>
    </row>
    <row r="103" s="13" customFormat="1">
      <c r="A103" s="13"/>
      <c r="B103" s="245"/>
      <c r="C103" s="246"/>
      <c r="D103" s="241" t="s">
        <v>173</v>
      </c>
      <c r="E103" s="247" t="s">
        <v>19</v>
      </c>
      <c r="F103" s="248" t="s">
        <v>777</v>
      </c>
      <c r="G103" s="246"/>
      <c r="H103" s="249">
        <v>780.79999999999995</v>
      </c>
      <c r="I103" s="250"/>
      <c r="J103" s="246"/>
      <c r="K103" s="246"/>
      <c r="L103" s="251"/>
      <c r="M103" s="252"/>
      <c r="N103" s="253"/>
      <c r="O103" s="253"/>
      <c r="P103" s="253"/>
      <c r="Q103" s="253"/>
      <c r="R103" s="253"/>
      <c r="S103" s="253"/>
      <c r="T103" s="254"/>
      <c r="U103" s="13"/>
      <c r="V103" s="13"/>
      <c r="W103" s="13"/>
      <c r="X103" s="13"/>
      <c r="Y103" s="13"/>
      <c r="Z103" s="13"/>
      <c r="AA103" s="13"/>
      <c r="AB103" s="13"/>
      <c r="AC103" s="13"/>
      <c r="AD103" s="13"/>
      <c r="AE103" s="13"/>
      <c r="AT103" s="255" t="s">
        <v>173</v>
      </c>
      <c r="AU103" s="255" t="s">
        <v>86</v>
      </c>
      <c r="AV103" s="13" t="s">
        <v>86</v>
      </c>
      <c r="AW103" s="13" t="s">
        <v>37</v>
      </c>
      <c r="AX103" s="13" t="s">
        <v>76</v>
      </c>
      <c r="AY103" s="255" t="s">
        <v>162</v>
      </c>
    </row>
    <row r="104" s="15" customFormat="1">
      <c r="A104" s="15"/>
      <c r="B104" s="267"/>
      <c r="C104" s="268"/>
      <c r="D104" s="241" t="s">
        <v>173</v>
      </c>
      <c r="E104" s="269" t="s">
        <v>19</v>
      </c>
      <c r="F104" s="270" t="s">
        <v>778</v>
      </c>
      <c r="G104" s="268"/>
      <c r="H104" s="271">
        <v>780.79999999999995</v>
      </c>
      <c r="I104" s="272"/>
      <c r="J104" s="268"/>
      <c r="K104" s="268"/>
      <c r="L104" s="273"/>
      <c r="M104" s="274"/>
      <c r="N104" s="275"/>
      <c r="O104" s="275"/>
      <c r="P104" s="275"/>
      <c r="Q104" s="275"/>
      <c r="R104" s="275"/>
      <c r="S104" s="275"/>
      <c r="T104" s="276"/>
      <c r="U104" s="15"/>
      <c r="V104" s="15"/>
      <c r="W104" s="15"/>
      <c r="X104" s="15"/>
      <c r="Y104" s="15"/>
      <c r="Z104" s="15"/>
      <c r="AA104" s="15"/>
      <c r="AB104" s="15"/>
      <c r="AC104" s="15"/>
      <c r="AD104" s="15"/>
      <c r="AE104" s="15"/>
      <c r="AT104" s="277" t="s">
        <v>173</v>
      </c>
      <c r="AU104" s="277" t="s">
        <v>86</v>
      </c>
      <c r="AV104" s="15" t="s">
        <v>169</v>
      </c>
      <c r="AW104" s="15" t="s">
        <v>37</v>
      </c>
      <c r="AX104" s="15" t="s">
        <v>84</v>
      </c>
      <c r="AY104" s="277" t="s">
        <v>162</v>
      </c>
    </row>
    <row r="105" s="2" customFormat="1" ht="33" customHeight="1">
      <c r="A105" s="40"/>
      <c r="B105" s="41"/>
      <c r="C105" s="228" t="s">
        <v>169</v>
      </c>
      <c r="D105" s="228" t="s">
        <v>164</v>
      </c>
      <c r="E105" s="229" t="s">
        <v>165</v>
      </c>
      <c r="F105" s="230" t="s">
        <v>166</v>
      </c>
      <c r="G105" s="231" t="s">
        <v>167</v>
      </c>
      <c r="H105" s="232">
        <v>2142.8000000000002</v>
      </c>
      <c r="I105" s="233"/>
      <c r="J105" s="234">
        <f>ROUND(I105*H105,2)</f>
        <v>0</v>
      </c>
      <c r="K105" s="230" t="s">
        <v>168</v>
      </c>
      <c r="L105" s="46"/>
      <c r="M105" s="235" t="s">
        <v>19</v>
      </c>
      <c r="N105" s="236" t="s">
        <v>47</v>
      </c>
      <c r="O105" s="86"/>
      <c r="P105" s="237">
        <f>O105*H105</f>
        <v>0</v>
      </c>
      <c r="Q105" s="237">
        <v>0</v>
      </c>
      <c r="R105" s="237">
        <f>Q105*H105</f>
        <v>0</v>
      </c>
      <c r="S105" s="237">
        <v>0.32500000000000001</v>
      </c>
      <c r="T105" s="238">
        <f>S105*H105</f>
        <v>696.41000000000008</v>
      </c>
      <c r="U105" s="40"/>
      <c r="V105" s="40"/>
      <c r="W105" s="40"/>
      <c r="X105" s="40"/>
      <c r="Y105" s="40"/>
      <c r="Z105" s="40"/>
      <c r="AA105" s="40"/>
      <c r="AB105" s="40"/>
      <c r="AC105" s="40"/>
      <c r="AD105" s="40"/>
      <c r="AE105" s="40"/>
      <c r="AR105" s="239" t="s">
        <v>169</v>
      </c>
      <c r="AT105" s="239" t="s">
        <v>164</v>
      </c>
      <c r="AU105" s="239" t="s">
        <v>86</v>
      </c>
      <c r="AY105" s="19" t="s">
        <v>162</v>
      </c>
      <c r="BE105" s="240">
        <f>IF(N105="základní",J105,0)</f>
        <v>0</v>
      </c>
      <c r="BF105" s="240">
        <f>IF(N105="snížená",J105,0)</f>
        <v>0</v>
      </c>
      <c r="BG105" s="240">
        <f>IF(N105="zákl. přenesená",J105,0)</f>
        <v>0</v>
      </c>
      <c r="BH105" s="240">
        <f>IF(N105="sníž. přenesená",J105,0)</f>
        <v>0</v>
      </c>
      <c r="BI105" s="240">
        <f>IF(N105="nulová",J105,0)</f>
        <v>0</v>
      </c>
      <c r="BJ105" s="19" t="s">
        <v>84</v>
      </c>
      <c r="BK105" s="240">
        <f>ROUND(I105*H105,2)</f>
        <v>0</v>
      </c>
      <c r="BL105" s="19" t="s">
        <v>169</v>
      </c>
      <c r="BM105" s="239" t="s">
        <v>779</v>
      </c>
    </row>
    <row r="106" s="2" customFormat="1">
      <c r="A106" s="40"/>
      <c r="B106" s="41"/>
      <c r="C106" s="42"/>
      <c r="D106" s="241" t="s">
        <v>171</v>
      </c>
      <c r="E106" s="42"/>
      <c r="F106" s="242" t="s">
        <v>172</v>
      </c>
      <c r="G106" s="42"/>
      <c r="H106" s="42"/>
      <c r="I106" s="148"/>
      <c r="J106" s="42"/>
      <c r="K106" s="42"/>
      <c r="L106" s="46"/>
      <c r="M106" s="243"/>
      <c r="N106" s="244"/>
      <c r="O106" s="86"/>
      <c r="P106" s="86"/>
      <c r="Q106" s="86"/>
      <c r="R106" s="86"/>
      <c r="S106" s="86"/>
      <c r="T106" s="87"/>
      <c r="U106" s="40"/>
      <c r="V106" s="40"/>
      <c r="W106" s="40"/>
      <c r="X106" s="40"/>
      <c r="Y106" s="40"/>
      <c r="Z106" s="40"/>
      <c r="AA106" s="40"/>
      <c r="AB106" s="40"/>
      <c r="AC106" s="40"/>
      <c r="AD106" s="40"/>
      <c r="AE106" s="40"/>
      <c r="AT106" s="19" t="s">
        <v>171</v>
      </c>
      <c r="AU106" s="19" t="s">
        <v>86</v>
      </c>
    </row>
    <row r="107" s="13" customFormat="1">
      <c r="A107" s="13"/>
      <c r="B107" s="245"/>
      <c r="C107" s="246"/>
      <c r="D107" s="241" t="s">
        <v>173</v>
      </c>
      <c r="E107" s="247" t="s">
        <v>19</v>
      </c>
      <c r="F107" s="248" t="s">
        <v>780</v>
      </c>
      <c r="G107" s="246"/>
      <c r="H107" s="249">
        <v>2142.8000000000002</v>
      </c>
      <c r="I107" s="250"/>
      <c r="J107" s="246"/>
      <c r="K107" s="246"/>
      <c r="L107" s="251"/>
      <c r="M107" s="252"/>
      <c r="N107" s="253"/>
      <c r="O107" s="253"/>
      <c r="P107" s="253"/>
      <c r="Q107" s="253"/>
      <c r="R107" s="253"/>
      <c r="S107" s="253"/>
      <c r="T107" s="254"/>
      <c r="U107" s="13"/>
      <c r="V107" s="13"/>
      <c r="W107" s="13"/>
      <c r="X107" s="13"/>
      <c r="Y107" s="13"/>
      <c r="Z107" s="13"/>
      <c r="AA107" s="13"/>
      <c r="AB107" s="13"/>
      <c r="AC107" s="13"/>
      <c r="AD107" s="13"/>
      <c r="AE107" s="13"/>
      <c r="AT107" s="255" t="s">
        <v>173</v>
      </c>
      <c r="AU107" s="255" t="s">
        <v>86</v>
      </c>
      <c r="AV107" s="13" t="s">
        <v>86</v>
      </c>
      <c r="AW107" s="13" t="s">
        <v>37</v>
      </c>
      <c r="AX107" s="13" t="s">
        <v>76</v>
      </c>
      <c r="AY107" s="255" t="s">
        <v>162</v>
      </c>
    </row>
    <row r="108" s="14" customFormat="1">
      <c r="A108" s="14"/>
      <c r="B108" s="256"/>
      <c r="C108" s="257"/>
      <c r="D108" s="241" t="s">
        <v>173</v>
      </c>
      <c r="E108" s="258" t="s">
        <v>19</v>
      </c>
      <c r="F108" s="259" t="s">
        <v>175</v>
      </c>
      <c r="G108" s="257"/>
      <c r="H108" s="260">
        <v>2142.8000000000002</v>
      </c>
      <c r="I108" s="261"/>
      <c r="J108" s="257"/>
      <c r="K108" s="257"/>
      <c r="L108" s="262"/>
      <c r="M108" s="263"/>
      <c r="N108" s="264"/>
      <c r="O108" s="264"/>
      <c r="P108" s="264"/>
      <c r="Q108" s="264"/>
      <c r="R108" s="264"/>
      <c r="S108" s="264"/>
      <c r="T108" s="265"/>
      <c r="U108" s="14"/>
      <c r="V108" s="14"/>
      <c r="W108" s="14"/>
      <c r="X108" s="14"/>
      <c r="Y108" s="14"/>
      <c r="Z108" s="14"/>
      <c r="AA108" s="14"/>
      <c r="AB108" s="14"/>
      <c r="AC108" s="14"/>
      <c r="AD108" s="14"/>
      <c r="AE108" s="14"/>
      <c r="AT108" s="266" t="s">
        <v>173</v>
      </c>
      <c r="AU108" s="266" t="s">
        <v>86</v>
      </c>
      <c r="AV108" s="14" t="s">
        <v>176</v>
      </c>
      <c r="AW108" s="14" t="s">
        <v>37</v>
      </c>
      <c r="AX108" s="14" t="s">
        <v>76</v>
      </c>
      <c r="AY108" s="266" t="s">
        <v>162</v>
      </c>
    </row>
    <row r="109" s="15" customFormat="1">
      <c r="A109" s="15"/>
      <c r="B109" s="267"/>
      <c r="C109" s="268"/>
      <c r="D109" s="241" t="s">
        <v>173</v>
      </c>
      <c r="E109" s="269" t="s">
        <v>19</v>
      </c>
      <c r="F109" s="270" t="s">
        <v>177</v>
      </c>
      <c r="G109" s="268"/>
      <c r="H109" s="271">
        <v>2142.8000000000002</v>
      </c>
      <c r="I109" s="272"/>
      <c r="J109" s="268"/>
      <c r="K109" s="268"/>
      <c r="L109" s="273"/>
      <c r="M109" s="274"/>
      <c r="N109" s="275"/>
      <c r="O109" s="275"/>
      <c r="P109" s="275"/>
      <c r="Q109" s="275"/>
      <c r="R109" s="275"/>
      <c r="S109" s="275"/>
      <c r="T109" s="276"/>
      <c r="U109" s="15"/>
      <c r="V109" s="15"/>
      <c r="W109" s="15"/>
      <c r="X109" s="15"/>
      <c r="Y109" s="15"/>
      <c r="Z109" s="15"/>
      <c r="AA109" s="15"/>
      <c r="AB109" s="15"/>
      <c r="AC109" s="15"/>
      <c r="AD109" s="15"/>
      <c r="AE109" s="15"/>
      <c r="AT109" s="277" t="s">
        <v>173</v>
      </c>
      <c r="AU109" s="277" t="s">
        <v>86</v>
      </c>
      <c r="AV109" s="15" t="s">
        <v>169</v>
      </c>
      <c r="AW109" s="15" t="s">
        <v>37</v>
      </c>
      <c r="AX109" s="15" t="s">
        <v>84</v>
      </c>
      <c r="AY109" s="277" t="s">
        <v>162</v>
      </c>
    </row>
    <row r="110" s="2" customFormat="1" ht="21.75" customHeight="1">
      <c r="A110" s="40"/>
      <c r="B110" s="41"/>
      <c r="C110" s="228" t="s">
        <v>193</v>
      </c>
      <c r="D110" s="228" t="s">
        <v>164</v>
      </c>
      <c r="E110" s="229" t="s">
        <v>178</v>
      </c>
      <c r="F110" s="230" t="s">
        <v>179</v>
      </c>
      <c r="G110" s="231" t="s">
        <v>167</v>
      </c>
      <c r="H110" s="232">
        <v>2172.5</v>
      </c>
      <c r="I110" s="233"/>
      <c r="J110" s="234">
        <f>ROUND(I110*H110,2)</f>
        <v>0</v>
      </c>
      <c r="K110" s="230" t="s">
        <v>168</v>
      </c>
      <c r="L110" s="46"/>
      <c r="M110" s="235" t="s">
        <v>19</v>
      </c>
      <c r="N110" s="236" t="s">
        <v>47</v>
      </c>
      <c r="O110" s="86"/>
      <c r="P110" s="237">
        <f>O110*H110</f>
        <v>0</v>
      </c>
      <c r="Q110" s="237">
        <v>0</v>
      </c>
      <c r="R110" s="237">
        <f>Q110*H110</f>
        <v>0</v>
      </c>
      <c r="S110" s="237">
        <v>0.22</v>
      </c>
      <c r="T110" s="238">
        <f>S110*H110</f>
        <v>477.94999999999999</v>
      </c>
      <c r="U110" s="40"/>
      <c r="V110" s="40"/>
      <c r="W110" s="40"/>
      <c r="X110" s="40"/>
      <c r="Y110" s="40"/>
      <c r="Z110" s="40"/>
      <c r="AA110" s="40"/>
      <c r="AB110" s="40"/>
      <c r="AC110" s="40"/>
      <c r="AD110" s="40"/>
      <c r="AE110" s="40"/>
      <c r="AR110" s="239" t="s">
        <v>169</v>
      </c>
      <c r="AT110" s="239" t="s">
        <v>164</v>
      </c>
      <c r="AU110" s="239" t="s">
        <v>86</v>
      </c>
      <c r="AY110" s="19" t="s">
        <v>162</v>
      </c>
      <c r="BE110" s="240">
        <f>IF(N110="základní",J110,0)</f>
        <v>0</v>
      </c>
      <c r="BF110" s="240">
        <f>IF(N110="snížená",J110,0)</f>
        <v>0</v>
      </c>
      <c r="BG110" s="240">
        <f>IF(N110="zákl. přenesená",J110,0)</f>
        <v>0</v>
      </c>
      <c r="BH110" s="240">
        <f>IF(N110="sníž. přenesená",J110,0)</f>
        <v>0</v>
      </c>
      <c r="BI110" s="240">
        <f>IF(N110="nulová",J110,0)</f>
        <v>0</v>
      </c>
      <c r="BJ110" s="19" t="s">
        <v>84</v>
      </c>
      <c r="BK110" s="240">
        <f>ROUND(I110*H110,2)</f>
        <v>0</v>
      </c>
      <c r="BL110" s="19" t="s">
        <v>169</v>
      </c>
      <c r="BM110" s="239" t="s">
        <v>781</v>
      </c>
    </row>
    <row r="111" s="2" customFormat="1">
      <c r="A111" s="40"/>
      <c r="B111" s="41"/>
      <c r="C111" s="42"/>
      <c r="D111" s="241" t="s">
        <v>171</v>
      </c>
      <c r="E111" s="42"/>
      <c r="F111" s="242" t="s">
        <v>172</v>
      </c>
      <c r="G111" s="42"/>
      <c r="H111" s="42"/>
      <c r="I111" s="148"/>
      <c r="J111" s="42"/>
      <c r="K111" s="42"/>
      <c r="L111" s="46"/>
      <c r="M111" s="243"/>
      <c r="N111" s="244"/>
      <c r="O111" s="86"/>
      <c r="P111" s="86"/>
      <c r="Q111" s="86"/>
      <c r="R111" s="86"/>
      <c r="S111" s="86"/>
      <c r="T111" s="87"/>
      <c r="U111" s="40"/>
      <c r="V111" s="40"/>
      <c r="W111" s="40"/>
      <c r="X111" s="40"/>
      <c r="Y111" s="40"/>
      <c r="Z111" s="40"/>
      <c r="AA111" s="40"/>
      <c r="AB111" s="40"/>
      <c r="AC111" s="40"/>
      <c r="AD111" s="40"/>
      <c r="AE111" s="40"/>
      <c r="AT111" s="19" t="s">
        <v>171</v>
      </c>
      <c r="AU111" s="19" t="s">
        <v>86</v>
      </c>
    </row>
    <row r="112" s="13" customFormat="1">
      <c r="A112" s="13"/>
      <c r="B112" s="245"/>
      <c r="C112" s="246"/>
      <c r="D112" s="241" t="s">
        <v>173</v>
      </c>
      <c r="E112" s="247" t="s">
        <v>19</v>
      </c>
      <c r="F112" s="248" t="s">
        <v>782</v>
      </c>
      <c r="G112" s="246"/>
      <c r="H112" s="249">
        <v>2142.8000000000002</v>
      </c>
      <c r="I112" s="250"/>
      <c r="J112" s="246"/>
      <c r="K112" s="246"/>
      <c r="L112" s="251"/>
      <c r="M112" s="252"/>
      <c r="N112" s="253"/>
      <c r="O112" s="253"/>
      <c r="P112" s="253"/>
      <c r="Q112" s="253"/>
      <c r="R112" s="253"/>
      <c r="S112" s="253"/>
      <c r="T112" s="254"/>
      <c r="U112" s="13"/>
      <c r="V112" s="13"/>
      <c r="W112" s="13"/>
      <c r="X112" s="13"/>
      <c r="Y112" s="13"/>
      <c r="Z112" s="13"/>
      <c r="AA112" s="13"/>
      <c r="AB112" s="13"/>
      <c r="AC112" s="13"/>
      <c r="AD112" s="13"/>
      <c r="AE112" s="13"/>
      <c r="AT112" s="255" t="s">
        <v>173</v>
      </c>
      <c r="AU112" s="255" t="s">
        <v>86</v>
      </c>
      <c r="AV112" s="13" t="s">
        <v>86</v>
      </c>
      <c r="AW112" s="13" t="s">
        <v>37</v>
      </c>
      <c r="AX112" s="13" t="s">
        <v>76</v>
      </c>
      <c r="AY112" s="255" t="s">
        <v>162</v>
      </c>
    </row>
    <row r="113" s="14" customFormat="1">
      <c r="A113" s="14"/>
      <c r="B113" s="256"/>
      <c r="C113" s="257"/>
      <c r="D113" s="241" t="s">
        <v>173</v>
      </c>
      <c r="E113" s="258" t="s">
        <v>19</v>
      </c>
      <c r="F113" s="259" t="s">
        <v>783</v>
      </c>
      <c r="G113" s="257"/>
      <c r="H113" s="260">
        <v>2142.8000000000002</v>
      </c>
      <c r="I113" s="261"/>
      <c r="J113" s="257"/>
      <c r="K113" s="257"/>
      <c r="L113" s="262"/>
      <c r="M113" s="263"/>
      <c r="N113" s="264"/>
      <c r="O113" s="264"/>
      <c r="P113" s="264"/>
      <c r="Q113" s="264"/>
      <c r="R113" s="264"/>
      <c r="S113" s="264"/>
      <c r="T113" s="265"/>
      <c r="U113" s="14"/>
      <c r="V113" s="14"/>
      <c r="W113" s="14"/>
      <c r="X113" s="14"/>
      <c r="Y113" s="14"/>
      <c r="Z113" s="14"/>
      <c r="AA113" s="14"/>
      <c r="AB113" s="14"/>
      <c r="AC113" s="14"/>
      <c r="AD113" s="14"/>
      <c r="AE113" s="14"/>
      <c r="AT113" s="266" t="s">
        <v>173</v>
      </c>
      <c r="AU113" s="266" t="s">
        <v>86</v>
      </c>
      <c r="AV113" s="14" t="s">
        <v>176</v>
      </c>
      <c r="AW113" s="14" t="s">
        <v>37</v>
      </c>
      <c r="AX113" s="14" t="s">
        <v>76</v>
      </c>
      <c r="AY113" s="266" t="s">
        <v>162</v>
      </c>
    </row>
    <row r="114" s="13" customFormat="1">
      <c r="A114" s="13"/>
      <c r="B114" s="245"/>
      <c r="C114" s="246"/>
      <c r="D114" s="241" t="s">
        <v>173</v>
      </c>
      <c r="E114" s="247" t="s">
        <v>19</v>
      </c>
      <c r="F114" s="248" t="s">
        <v>784</v>
      </c>
      <c r="G114" s="246"/>
      <c r="H114" s="249">
        <v>29.699999999999999</v>
      </c>
      <c r="I114" s="250"/>
      <c r="J114" s="246"/>
      <c r="K114" s="246"/>
      <c r="L114" s="251"/>
      <c r="M114" s="252"/>
      <c r="N114" s="253"/>
      <c r="O114" s="253"/>
      <c r="P114" s="253"/>
      <c r="Q114" s="253"/>
      <c r="R114" s="253"/>
      <c r="S114" s="253"/>
      <c r="T114" s="254"/>
      <c r="U114" s="13"/>
      <c r="V114" s="13"/>
      <c r="W114" s="13"/>
      <c r="X114" s="13"/>
      <c r="Y114" s="13"/>
      <c r="Z114" s="13"/>
      <c r="AA114" s="13"/>
      <c r="AB114" s="13"/>
      <c r="AC114" s="13"/>
      <c r="AD114" s="13"/>
      <c r="AE114" s="13"/>
      <c r="AT114" s="255" t="s">
        <v>173</v>
      </c>
      <c r="AU114" s="255" t="s">
        <v>86</v>
      </c>
      <c r="AV114" s="13" t="s">
        <v>86</v>
      </c>
      <c r="AW114" s="13" t="s">
        <v>37</v>
      </c>
      <c r="AX114" s="13" t="s">
        <v>76</v>
      </c>
      <c r="AY114" s="255" t="s">
        <v>162</v>
      </c>
    </row>
    <row r="115" s="14" customFormat="1">
      <c r="A115" s="14"/>
      <c r="B115" s="256"/>
      <c r="C115" s="257"/>
      <c r="D115" s="241" t="s">
        <v>173</v>
      </c>
      <c r="E115" s="258" t="s">
        <v>19</v>
      </c>
      <c r="F115" s="259" t="s">
        <v>785</v>
      </c>
      <c r="G115" s="257"/>
      <c r="H115" s="260">
        <v>29.699999999999999</v>
      </c>
      <c r="I115" s="261"/>
      <c r="J115" s="257"/>
      <c r="K115" s="257"/>
      <c r="L115" s="262"/>
      <c r="M115" s="263"/>
      <c r="N115" s="264"/>
      <c r="O115" s="264"/>
      <c r="P115" s="264"/>
      <c r="Q115" s="264"/>
      <c r="R115" s="264"/>
      <c r="S115" s="264"/>
      <c r="T115" s="265"/>
      <c r="U115" s="14"/>
      <c r="V115" s="14"/>
      <c r="W115" s="14"/>
      <c r="X115" s="14"/>
      <c r="Y115" s="14"/>
      <c r="Z115" s="14"/>
      <c r="AA115" s="14"/>
      <c r="AB115" s="14"/>
      <c r="AC115" s="14"/>
      <c r="AD115" s="14"/>
      <c r="AE115" s="14"/>
      <c r="AT115" s="266" t="s">
        <v>173</v>
      </c>
      <c r="AU115" s="266" t="s">
        <v>86</v>
      </c>
      <c r="AV115" s="14" t="s">
        <v>176</v>
      </c>
      <c r="AW115" s="14" t="s">
        <v>37</v>
      </c>
      <c r="AX115" s="14" t="s">
        <v>76</v>
      </c>
      <c r="AY115" s="266" t="s">
        <v>162</v>
      </c>
    </row>
    <row r="116" s="15" customFormat="1">
      <c r="A116" s="15"/>
      <c r="B116" s="267"/>
      <c r="C116" s="268"/>
      <c r="D116" s="241" t="s">
        <v>173</v>
      </c>
      <c r="E116" s="269" t="s">
        <v>19</v>
      </c>
      <c r="F116" s="270" t="s">
        <v>177</v>
      </c>
      <c r="G116" s="268"/>
      <c r="H116" s="271">
        <v>2172.5</v>
      </c>
      <c r="I116" s="272"/>
      <c r="J116" s="268"/>
      <c r="K116" s="268"/>
      <c r="L116" s="273"/>
      <c r="M116" s="274"/>
      <c r="N116" s="275"/>
      <c r="O116" s="275"/>
      <c r="P116" s="275"/>
      <c r="Q116" s="275"/>
      <c r="R116" s="275"/>
      <c r="S116" s="275"/>
      <c r="T116" s="276"/>
      <c r="U116" s="15"/>
      <c r="V116" s="15"/>
      <c r="W116" s="15"/>
      <c r="X116" s="15"/>
      <c r="Y116" s="15"/>
      <c r="Z116" s="15"/>
      <c r="AA116" s="15"/>
      <c r="AB116" s="15"/>
      <c r="AC116" s="15"/>
      <c r="AD116" s="15"/>
      <c r="AE116" s="15"/>
      <c r="AT116" s="277" t="s">
        <v>173</v>
      </c>
      <c r="AU116" s="277" t="s">
        <v>86</v>
      </c>
      <c r="AV116" s="15" t="s">
        <v>169</v>
      </c>
      <c r="AW116" s="15" t="s">
        <v>37</v>
      </c>
      <c r="AX116" s="15" t="s">
        <v>84</v>
      </c>
      <c r="AY116" s="277" t="s">
        <v>162</v>
      </c>
    </row>
    <row r="117" s="2" customFormat="1" ht="21.75" customHeight="1">
      <c r="A117" s="40"/>
      <c r="B117" s="41"/>
      <c r="C117" s="228" t="s">
        <v>199</v>
      </c>
      <c r="D117" s="228" t="s">
        <v>164</v>
      </c>
      <c r="E117" s="229" t="s">
        <v>786</v>
      </c>
      <c r="F117" s="230" t="s">
        <v>787</v>
      </c>
      <c r="G117" s="231" t="s">
        <v>167</v>
      </c>
      <c r="H117" s="232">
        <v>29.699999999999999</v>
      </c>
      <c r="I117" s="233"/>
      <c r="J117" s="234">
        <f>ROUND(I117*H117,2)</f>
        <v>0</v>
      </c>
      <c r="K117" s="230" t="s">
        <v>168</v>
      </c>
      <c r="L117" s="46"/>
      <c r="M117" s="235" t="s">
        <v>19</v>
      </c>
      <c r="N117" s="236" t="s">
        <v>47</v>
      </c>
      <c r="O117" s="86"/>
      <c r="P117" s="237">
        <f>O117*H117</f>
        <v>0</v>
      </c>
      <c r="Q117" s="237">
        <v>0</v>
      </c>
      <c r="R117" s="237">
        <f>Q117*H117</f>
        <v>0</v>
      </c>
      <c r="S117" s="237">
        <v>0.316</v>
      </c>
      <c r="T117" s="238">
        <f>S117*H117</f>
        <v>9.3851999999999993</v>
      </c>
      <c r="U117" s="40"/>
      <c r="V117" s="40"/>
      <c r="W117" s="40"/>
      <c r="X117" s="40"/>
      <c r="Y117" s="40"/>
      <c r="Z117" s="40"/>
      <c r="AA117" s="40"/>
      <c r="AB117" s="40"/>
      <c r="AC117" s="40"/>
      <c r="AD117" s="40"/>
      <c r="AE117" s="40"/>
      <c r="AR117" s="239" t="s">
        <v>169</v>
      </c>
      <c r="AT117" s="239" t="s">
        <v>164</v>
      </c>
      <c r="AU117" s="239" t="s">
        <v>86</v>
      </c>
      <c r="AY117" s="19" t="s">
        <v>162</v>
      </c>
      <c r="BE117" s="240">
        <f>IF(N117="základní",J117,0)</f>
        <v>0</v>
      </c>
      <c r="BF117" s="240">
        <f>IF(N117="snížená",J117,0)</f>
        <v>0</v>
      </c>
      <c r="BG117" s="240">
        <f>IF(N117="zákl. přenesená",J117,0)</f>
        <v>0</v>
      </c>
      <c r="BH117" s="240">
        <f>IF(N117="sníž. přenesená",J117,0)</f>
        <v>0</v>
      </c>
      <c r="BI117" s="240">
        <f>IF(N117="nulová",J117,0)</f>
        <v>0</v>
      </c>
      <c r="BJ117" s="19" t="s">
        <v>84</v>
      </c>
      <c r="BK117" s="240">
        <f>ROUND(I117*H117,2)</f>
        <v>0</v>
      </c>
      <c r="BL117" s="19" t="s">
        <v>169</v>
      </c>
      <c r="BM117" s="239" t="s">
        <v>788</v>
      </c>
    </row>
    <row r="118" s="2" customFormat="1">
      <c r="A118" s="40"/>
      <c r="B118" s="41"/>
      <c r="C118" s="42"/>
      <c r="D118" s="241" t="s">
        <v>171</v>
      </c>
      <c r="E118" s="42"/>
      <c r="F118" s="242" t="s">
        <v>172</v>
      </c>
      <c r="G118" s="42"/>
      <c r="H118" s="42"/>
      <c r="I118" s="148"/>
      <c r="J118" s="42"/>
      <c r="K118" s="42"/>
      <c r="L118" s="46"/>
      <c r="M118" s="243"/>
      <c r="N118" s="244"/>
      <c r="O118" s="86"/>
      <c r="P118" s="86"/>
      <c r="Q118" s="86"/>
      <c r="R118" s="86"/>
      <c r="S118" s="86"/>
      <c r="T118" s="87"/>
      <c r="U118" s="40"/>
      <c r="V118" s="40"/>
      <c r="W118" s="40"/>
      <c r="X118" s="40"/>
      <c r="Y118" s="40"/>
      <c r="Z118" s="40"/>
      <c r="AA118" s="40"/>
      <c r="AB118" s="40"/>
      <c r="AC118" s="40"/>
      <c r="AD118" s="40"/>
      <c r="AE118" s="40"/>
      <c r="AT118" s="19" t="s">
        <v>171</v>
      </c>
      <c r="AU118" s="19" t="s">
        <v>86</v>
      </c>
    </row>
    <row r="119" s="13" customFormat="1">
      <c r="A119" s="13"/>
      <c r="B119" s="245"/>
      <c r="C119" s="246"/>
      <c r="D119" s="241" t="s">
        <v>173</v>
      </c>
      <c r="E119" s="247" t="s">
        <v>19</v>
      </c>
      <c r="F119" s="248" t="s">
        <v>784</v>
      </c>
      <c r="G119" s="246"/>
      <c r="H119" s="249">
        <v>29.699999999999999</v>
      </c>
      <c r="I119" s="250"/>
      <c r="J119" s="246"/>
      <c r="K119" s="246"/>
      <c r="L119" s="251"/>
      <c r="M119" s="252"/>
      <c r="N119" s="253"/>
      <c r="O119" s="253"/>
      <c r="P119" s="253"/>
      <c r="Q119" s="253"/>
      <c r="R119" s="253"/>
      <c r="S119" s="253"/>
      <c r="T119" s="254"/>
      <c r="U119" s="13"/>
      <c r="V119" s="13"/>
      <c r="W119" s="13"/>
      <c r="X119" s="13"/>
      <c r="Y119" s="13"/>
      <c r="Z119" s="13"/>
      <c r="AA119" s="13"/>
      <c r="AB119" s="13"/>
      <c r="AC119" s="13"/>
      <c r="AD119" s="13"/>
      <c r="AE119" s="13"/>
      <c r="AT119" s="255" t="s">
        <v>173</v>
      </c>
      <c r="AU119" s="255" t="s">
        <v>86</v>
      </c>
      <c r="AV119" s="13" t="s">
        <v>86</v>
      </c>
      <c r="AW119" s="13" t="s">
        <v>37</v>
      </c>
      <c r="AX119" s="13" t="s">
        <v>76</v>
      </c>
      <c r="AY119" s="255" t="s">
        <v>162</v>
      </c>
    </row>
    <row r="120" s="14" customFormat="1">
      <c r="A120" s="14"/>
      <c r="B120" s="256"/>
      <c r="C120" s="257"/>
      <c r="D120" s="241" t="s">
        <v>173</v>
      </c>
      <c r="E120" s="258" t="s">
        <v>19</v>
      </c>
      <c r="F120" s="259" t="s">
        <v>785</v>
      </c>
      <c r="G120" s="257"/>
      <c r="H120" s="260">
        <v>29.699999999999999</v>
      </c>
      <c r="I120" s="261"/>
      <c r="J120" s="257"/>
      <c r="K120" s="257"/>
      <c r="L120" s="262"/>
      <c r="M120" s="263"/>
      <c r="N120" s="264"/>
      <c r="O120" s="264"/>
      <c r="P120" s="264"/>
      <c r="Q120" s="264"/>
      <c r="R120" s="264"/>
      <c r="S120" s="264"/>
      <c r="T120" s="265"/>
      <c r="U120" s="14"/>
      <c r="V120" s="14"/>
      <c r="W120" s="14"/>
      <c r="X120" s="14"/>
      <c r="Y120" s="14"/>
      <c r="Z120" s="14"/>
      <c r="AA120" s="14"/>
      <c r="AB120" s="14"/>
      <c r="AC120" s="14"/>
      <c r="AD120" s="14"/>
      <c r="AE120" s="14"/>
      <c r="AT120" s="266" t="s">
        <v>173</v>
      </c>
      <c r="AU120" s="266" t="s">
        <v>86</v>
      </c>
      <c r="AV120" s="14" t="s">
        <v>176</v>
      </c>
      <c r="AW120" s="14" t="s">
        <v>37</v>
      </c>
      <c r="AX120" s="14" t="s">
        <v>76</v>
      </c>
      <c r="AY120" s="266" t="s">
        <v>162</v>
      </c>
    </row>
    <row r="121" s="15" customFormat="1">
      <c r="A121" s="15"/>
      <c r="B121" s="267"/>
      <c r="C121" s="268"/>
      <c r="D121" s="241" t="s">
        <v>173</v>
      </c>
      <c r="E121" s="269" t="s">
        <v>19</v>
      </c>
      <c r="F121" s="270" t="s">
        <v>177</v>
      </c>
      <c r="G121" s="268"/>
      <c r="H121" s="271">
        <v>29.699999999999999</v>
      </c>
      <c r="I121" s="272"/>
      <c r="J121" s="268"/>
      <c r="K121" s="268"/>
      <c r="L121" s="273"/>
      <c r="M121" s="274"/>
      <c r="N121" s="275"/>
      <c r="O121" s="275"/>
      <c r="P121" s="275"/>
      <c r="Q121" s="275"/>
      <c r="R121" s="275"/>
      <c r="S121" s="275"/>
      <c r="T121" s="276"/>
      <c r="U121" s="15"/>
      <c r="V121" s="15"/>
      <c r="W121" s="15"/>
      <c r="X121" s="15"/>
      <c r="Y121" s="15"/>
      <c r="Z121" s="15"/>
      <c r="AA121" s="15"/>
      <c r="AB121" s="15"/>
      <c r="AC121" s="15"/>
      <c r="AD121" s="15"/>
      <c r="AE121" s="15"/>
      <c r="AT121" s="277" t="s">
        <v>173</v>
      </c>
      <c r="AU121" s="277" t="s">
        <v>86</v>
      </c>
      <c r="AV121" s="15" t="s">
        <v>169</v>
      </c>
      <c r="AW121" s="15" t="s">
        <v>37</v>
      </c>
      <c r="AX121" s="15" t="s">
        <v>84</v>
      </c>
      <c r="AY121" s="277" t="s">
        <v>162</v>
      </c>
    </row>
    <row r="122" s="2" customFormat="1" ht="21.75" customHeight="1">
      <c r="A122" s="40"/>
      <c r="B122" s="41"/>
      <c r="C122" s="228" t="s">
        <v>206</v>
      </c>
      <c r="D122" s="228" t="s">
        <v>164</v>
      </c>
      <c r="E122" s="229" t="s">
        <v>789</v>
      </c>
      <c r="F122" s="230" t="s">
        <v>790</v>
      </c>
      <c r="G122" s="231" t="s">
        <v>167</v>
      </c>
      <c r="H122" s="232">
        <v>3213</v>
      </c>
      <c r="I122" s="233"/>
      <c r="J122" s="234">
        <f>ROUND(I122*H122,2)</f>
        <v>0</v>
      </c>
      <c r="K122" s="230" t="s">
        <v>168</v>
      </c>
      <c r="L122" s="46"/>
      <c r="M122" s="235" t="s">
        <v>19</v>
      </c>
      <c r="N122" s="236" t="s">
        <v>47</v>
      </c>
      <c r="O122" s="86"/>
      <c r="P122" s="237">
        <f>O122*H122</f>
        <v>0</v>
      </c>
      <c r="Q122" s="237">
        <v>6.9999999999999994E-05</v>
      </c>
      <c r="R122" s="237">
        <f>Q122*H122</f>
        <v>0.22490999999999997</v>
      </c>
      <c r="S122" s="237">
        <v>0.128</v>
      </c>
      <c r="T122" s="238">
        <f>S122*H122</f>
        <v>411.26400000000001</v>
      </c>
      <c r="U122" s="40"/>
      <c r="V122" s="40"/>
      <c r="W122" s="40"/>
      <c r="X122" s="40"/>
      <c r="Y122" s="40"/>
      <c r="Z122" s="40"/>
      <c r="AA122" s="40"/>
      <c r="AB122" s="40"/>
      <c r="AC122" s="40"/>
      <c r="AD122" s="40"/>
      <c r="AE122" s="40"/>
      <c r="AR122" s="239" t="s">
        <v>169</v>
      </c>
      <c r="AT122" s="239" t="s">
        <v>164</v>
      </c>
      <c r="AU122" s="239" t="s">
        <v>86</v>
      </c>
      <c r="AY122" s="19" t="s">
        <v>162</v>
      </c>
      <c r="BE122" s="240">
        <f>IF(N122="základní",J122,0)</f>
        <v>0</v>
      </c>
      <c r="BF122" s="240">
        <f>IF(N122="snížená",J122,0)</f>
        <v>0</v>
      </c>
      <c r="BG122" s="240">
        <f>IF(N122="zákl. přenesená",J122,0)</f>
        <v>0</v>
      </c>
      <c r="BH122" s="240">
        <f>IF(N122="sníž. přenesená",J122,0)</f>
        <v>0</v>
      </c>
      <c r="BI122" s="240">
        <f>IF(N122="nulová",J122,0)</f>
        <v>0</v>
      </c>
      <c r="BJ122" s="19" t="s">
        <v>84</v>
      </c>
      <c r="BK122" s="240">
        <f>ROUND(I122*H122,2)</f>
        <v>0</v>
      </c>
      <c r="BL122" s="19" t="s">
        <v>169</v>
      </c>
      <c r="BM122" s="239" t="s">
        <v>791</v>
      </c>
    </row>
    <row r="123" s="2" customFormat="1">
      <c r="A123" s="40"/>
      <c r="B123" s="41"/>
      <c r="C123" s="42"/>
      <c r="D123" s="241" t="s">
        <v>171</v>
      </c>
      <c r="E123" s="42"/>
      <c r="F123" s="242" t="s">
        <v>184</v>
      </c>
      <c r="G123" s="42"/>
      <c r="H123" s="42"/>
      <c r="I123" s="148"/>
      <c r="J123" s="42"/>
      <c r="K123" s="42"/>
      <c r="L123" s="46"/>
      <c r="M123" s="243"/>
      <c r="N123" s="244"/>
      <c r="O123" s="86"/>
      <c r="P123" s="86"/>
      <c r="Q123" s="86"/>
      <c r="R123" s="86"/>
      <c r="S123" s="86"/>
      <c r="T123" s="87"/>
      <c r="U123" s="40"/>
      <c r="V123" s="40"/>
      <c r="W123" s="40"/>
      <c r="X123" s="40"/>
      <c r="Y123" s="40"/>
      <c r="Z123" s="40"/>
      <c r="AA123" s="40"/>
      <c r="AB123" s="40"/>
      <c r="AC123" s="40"/>
      <c r="AD123" s="40"/>
      <c r="AE123" s="40"/>
      <c r="AT123" s="19" t="s">
        <v>171</v>
      </c>
      <c r="AU123" s="19" t="s">
        <v>86</v>
      </c>
    </row>
    <row r="124" s="13" customFormat="1">
      <c r="A124" s="13"/>
      <c r="B124" s="245"/>
      <c r="C124" s="246"/>
      <c r="D124" s="241" t="s">
        <v>173</v>
      </c>
      <c r="E124" s="247" t="s">
        <v>19</v>
      </c>
      <c r="F124" s="248" t="s">
        <v>792</v>
      </c>
      <c r="G124" s="246"/>
      <c r="H124" s="249">
        <v>3156.6999999999998</v>
      </c>
      <c r="I124" s="250"/>
      <c r="J124" s="246"/>
      <c r="K124" s="246"/>
      <c r="L124" s="251"/>
      <c r="M124" s="252"/>
      <c r="N124" s="253"/>
      <c r="O124" s="253"/>
      <c r="P124" s="253"/>
      <c r="Q124" s="253"/>
      <c r="R124" s="253"/>
      <c r="S124" s="253"/>
      <c r="T124" s="254"/>
      <c r="U124" s="13"/>
      <c r="V124" s="13"/>
      <c r="W124" s="13"/>
      <c r="X124" s="13"/>
      <c r="Y124" s="13"/>
      <c r="Z124" s="13"/>
      <c r="AA124" s="13"/>
      <c r="AB124" s="13"/>
      <c r="AC124" s="13"/>
      <c r="AD124" s="13"/>
      <c r="AE124" s="13"/>
      <c r="AT124" s="255" t="s">
        <v>173</v>
      </c>
      <c r="AU124" s="255" t="s">
        <v>86</v>
      </c>
      <c r="AV124" s="13" t="s">
        <v>86</v>
      </c>
      <c r="AW124" s="13" t="s">
        <v>37</v>
      </c>
      <c r="AX124" s="13" t="s">
        <v>76</v>
      </c>
      <c r="AY124" s="255" t="s">
        <v>162</v>
      </c>
    </row>
    <row r="125" s="14" customFormat="1">
      <c r="A125" s="14"/>
      <c r="B125" s="256"/>
      <c r="C125" s="257"/>
      <c r="D125" s="241" t="s">
        <v>173</v>
      </c>
      <c r="E125" s="258" t="s">
        <v>19</v>
      </c>
      <c r="F125" s="259" t="s">
        <v>175</v>
      </c>
      <c r="G125" s="257"/>
      <c r="H125" s="260">
        <v>3156.6999999999998</v>
      </c>
      <c r="I125" s="261"/>
      <c r="J125" s="257"/>
      <c r="K125" s="257"/>
      <c r="L125" s="262"/>
      <c r="M125" s="263"/>
      <c r="N125" s="264"/>
      <c r="O125" s="264"/>
      <c r="P125" s="264"/>
      <c r="Q125" s="264"/>
      <c r="R125" s="264"/>
      <c r="S125" s="264"/>
      <c r="T125" s="265"/>
      <c r="U125" s="14"/>
      <c r="V125" s="14"/>
      <c r="W125" s="14"/>
      <c r="X125" s="14"/>
      <c r="Y125" s="14"/>
      <c r="Z125" s="14"/>
      <c r="AA125" s="14"/>
      <c r="AB125" s="14"/>
      <c r="AC125" s="14"/>
      <c r="AD125" s="14"/>
      <c r="AE125" s="14"/>
      <c r="AT125" s="266" t="s">
        <v>173</v>
      </c>
      <c r="AU125" s="266" t="s">
        <v>86</v>
      </c>
      <c r="AV125" s="14" t="s">
        <v>176</v>
      </c>
      <c r="AW125" s="14" t="s">
        <v>37</v>
      </c>
      <c r="AX125" s="14" t="s">
        <v>76</v>
      </c>
      <c r="AY125" s="266" t="s">
        <v>162</v>
      </c>
    </row>
    <row r="126" s="13" customFormat="1">
      <c r="A126" s="13"/>
      <c r="B126" s="245"/>
      <c r="C126" s="246"/>
      <c r="D126" s="241" t="s">
        <v>173</v>
      </c>
      <c r="E126" s="247" t="s">
        <v>19</v>
      </c>
      <c r="F126" s="248" t="s">
        <v>793</v>
      </c>
      <c r="G126" s="246"/>
      <c r="H126" s="249">
        <v>56.299999999999997</v>
      </c>
      <c r="I126" s="250"/>
      <c r="J126" s="246"/>
      <c r="K126" s="246"/>
      <c r="L126" s="251"/>
      <c r="M126" s="252"/>
      <c r="N126" s="253"/>
      <c r="O126" s="253"/>
      <c r="P126" s="253"/>
      <c r="Q126" s="253"/>
      <c r="R126" s="253"/>
      <c r="S126" s="253"/>
      <c r="T126" s="254"/>
      <c r="U126" s="13"/>
      <c r="V126" s="13"/>
      <c r="W126" s="13"/>
      <c r="X126" s="13"/>
      <c r="Y126" s="13"/>
      <c r="Z126" s="13"/>
      <c r="AA126" s="13"/>
      <c r="AB126" s="13"/>
      <c r="AC126" s="13"/>
      <c r="AD126" s="13"/>
      <c r="AE126" s="13"/>
      <c r="AT126" s="255" t="s">
        <v>173</v>
      </c>
      <c r="AU126" s="255" t="s">
        <v>86</v>
      </c>
      <c r="AV126" s="13" t="s">
        <v>86</v>
      </c>
      <c r="AW126" s="13" t="s">
        <v>37</v>
      </c>
      <c r="AX126" s="13" t="s">
        <v>76</v>
      </c>
      <c r="AY126" s="255" t="s">
        <v>162</v>
      </c>
    </row>
    <row r="127" s="14" customFormat="1">
      <c r="A127" s="14"/>
      <c r="B127" s="256"/>
      <c r="C127" s="257"/>
      <c r="D127" s="241" t="s">
        <v>173</v>
      </c>
      <c r="E127" s="258" t="s">
        <v>19</v>
      </c>
      <c r="F127" s="259" t="s">
        <v>794</v>
      </c>
      <c r="G127" s="257"/>
      <c r="H127" s="260">
        <v>56.299999999999997</v>
      </c>
      <c r="I127" s="261"/>
      <c r="J127" s="257"/>
      <c r="K127" s="257"/>
      <c r="L127" s="262"/>
      <c r="M127" s="263"/>
      <c r="N127" s="264"/>
      <c r="O127" s="264"/>
      <c r="P127" s="264"/>
      <c r="Q127" s="264"/>
      <c r="R127" s="264"/>
      <c r="S127" s="264"/>
      <c r="T127" s="265"/>
      <c r="U127" s="14"/>
      <c r="V127" s="14"/>
      <c r="W127" s="14"/>
      <c r="X127" s="14"/>
      <c r="Y127" s="14"/>
      <c r="Z127" s="14"/>
      <c r="AA127" s="14"/>
      <c r="AB127" s="14"/>
      <c r="AC127" s="14"/>
      <c r="AD127" s="14"/>
      <c r="AE127" s="14"/>
      <c r="AT127" s="266" t="s">
        <v>173</v>
      </c>
      <c r="AU127" s="266" t="s">
        <v>86</v>
      </c>
      <c r="AV127" s="14" t="s">
        <v>176</v>
      </c>
      <c r="AW127" s="14" t="s">
        <v>37</v>
      </c>
      <c r="AX127" s="14" t="s">
        <v>76</v>
      </c>
      <c r="AY127" s="266" t="s">
        <v>162</v>
      </c>
    </row>
    <row r="128" s="15" customFormat="1">
      <c r="A128" s="15"/>
      <c r="B128" s="267"/>
      <c r="C128" s="268"/>
      <c r="D128" s="241" t="s">
        <v>173</v>
      </c>
      <c r="E128" s="269" t="s">
        <v>19</v>
      </c>
      <c r="F128" s="270" t="s">
        <v>186</v>
      </c>
      <c r="G128" s="268"/>
      <c r="H128" s="271">
        <v>3213</v>
      </c>
      <c r="I128" s="272"/>
      <c r="J128" s="268"/>
      <c r="K128" s="268"/>
      <c r="L128" s="273"/>
      <c r="M128" s="274"/>
      <c r="N128" s="275"/>
      <c r="O128" s="275"/>
      <c r="P128" s="275"/>
      <c r="Q128" s="275"/>
      <c r="R128" s="275"/>
      <c r="S128" s="275"/>
      <c r="T128" s="276"/>
      <c r="U128" s="15"/>
      <c r="V128" s="15"/>
      <c r="W128" s="15"/>
      <c r="X128" s="15"/>
      <c r="Y128" s="15"/>
      <c r="Z128" s="15"/>
      <c r="AA128" s="15"/>
      <c r="AB128" s="15"/>
      <c r="AC128" s="15"/>
      <c r="AD128" s="15"/>
      <c r="AE128" s="15"/>
      <c r="AT128" s="277" t="s">
        <v>173</v>
      </c>
      <c r="AU128" s="277" t="s">
        <v>86</v>
      </c>
      <c r="AV128" s="15" t="s">
        <v>169</v>
      </c>
      <c r="AW128" s="15" t="s">
        <v>37</v>
      </c>
      <c r="AX128" s="15" t="s">
        <v>84</v>
      </c>
      <c r="AY128" s="277" t="s">
        <v>162</v>
      </c>
    </row>
    <row r="129" s="2" customFormat="1" ht="16.5" customHeight="1">
      <c r="A129" s="40"/>
      <c r="B129" s="41"/>
      <c r="C129" s="228" t="s">
        <v>211</v>
      </c>
      <c r="D129" s="228" t="s">
        <v>164</v>
      </c>
      <c r="E129" s="229" t="s">
        <v>187</v>
      </c>
      <c r="F129" s="230" t="s">
        <v>188</v>
      </c>
      <c r="G129" s="231" t="s">
        <v>189</v>
      </c>
      <c r="H129" s="232">
        <v>600</v>
      </c>
      <c r="I129" s="233"/>
      <c r="J129" s="234">
        <f>ROUND(I129*H129,2)</f>
        <v>0</v>
      </c>
      <c r="K129" s="230" t="s">
        <v>168</v>
      </c>
      <c r="L129" s="46"/>
      <c r="M129" s="235" t="s">
        <v>19</v>
      </c>
      <c r="N129" s="236" t="s">
        <v>47</v>
      </c>
      <c r="O129" s="86"/>
      <c r="P129" s="237">
        <f>O129*H129</f>
        <v>0</v>
      </c>
      <c r="Q129" s="237">
        <v>0</v>
      </c>
      <c r="R129" s="237">
        <f>Q129*H129</f>
        <v>0</v>
      </c>
      <c r="S129" s="237">
        <v>0</v>
      </c>
      <c r="T129" s="238">
        <f>S129*H129</f>
        <v>0</v>
      </c>
      <c r="U129" s="40"/>
      <c r="V129" s="40"/>
      <c r="W129" s="40"/>
      <c r="X129" s="40"/>
      <c r="Y129" s="40"/>
      <c r="Z129" s="40"/>
      <c r="AA129" s="40"/>
      <c r="AB129" s="40"/>
      <c r="AC129" s="40"/>
      <c r="AD129" s="40"/>
      <c r="AE129" s="40"/>
      <c r="AR129" s="239" t="s">
        <v>169</v>
      </c>
      <c r="AT129" s="239" t="s">
        <v>164</v>
      </c>
      <c r="AU129" s="239" t="s">
        <v>86</v>
      </c>
      <c r="AY129" s="19" t="s">
        <v>162</v>
      </c>
      <c r="BE129" s="240">
        <f>IF(N129="základní",J129,0)</f>
        <v>0</v>
      </c>
      <c r="BF129" s="240">
        <f>IF(N129="snížená",J129,0)</f>
        <v>0</v>
      </c>
      <c r="BG129" s="240">
        <f>IF(N129="zákl. přenesená",J129,0)</f>
        <v>0</v>
      </c>
      <c r="BH129" s="240">
        <f>IF(N129="sníž. přenesená",J129,0)</f>
        <v>0</v>
      </c>
      <c r="BI129" s="240">
        <f>IF(N129="nulová",J129,0)</f>
        <v>0</v>
      </c>
      <c r="BJ129" s="19" t="s">
        <v>84</v>
      </c>
      <c r="BK129" s="240">
        <f>ROUND(I129*H129,2)</f>
        <v>0</v>
      </c>
      <c r="BL129" s="19" t="s">
        <v>169</v>
      </c>
      <c r="BM129" s="239" t="s">
        <v>795</v>
      </c>
    </row>
    <row r="130" s="2" customFormat="1">
      <c r="A130" s="40"/>
      <c r="B130" s="41"/>
      <c r="C130" s="42"/>
      <c r="D130" s="241" t="s">
        <v>171</v>
      </c>
      <c r="E130" s="42"/>
      <c r="F130" s="242" t="s">
        <v>191</v>
      </c>
      <c r="G130" s="42"/>
      <c r="H130" s="42"/>
      <c r="I130" s="148"/>
      <c r="J130" s="42"/>
      <c r="K130" s="42"/>
      <c r="L130" s="46"/>
      <c r="M130" s="243"/>
      <c r="N130" s="244"/>
      <c r="O130" s="86"/>
      <c r="P130" s="86"/>
      <c r="Q130" s="86"/>
      <c r="R130" s="86"/>
      <c r="S130" s="86"/>
      <c r="T130" s="87"/>
      <c r="U130" s="40"/>
      <c r="V130" s="40"/>
      <c r="W130" s="40"/>
      <c r="X130" s="40"/>
      <c r="Y130" s="40"/>
      <c r="Z130" s="40"/>
      <c r="AA130" s="40"/>
      <c r="AB130" s="40"/>
      <c r="AC130" s="40"/>
      <c r="AD130" s="40"/>
      <c r="AE130" s="40"/>
      <c r="AT130" s="19" t="s">
        <v>171</v>
      </c>
      <c r="AU130" s="19" t="s">
        <v>86</v>
      </c>
    </row>
    <row r="131" s="13" customFormat="1">
      <c r="A131" s="13"/>
      <c r="B131" s="245"/>
      <c r="C131" s="246"/>
      <c r="D131" s="241" t="s">
        <v>173</v>
      </c>
      <c r="E131" s="247" t="s">
        <v>19</v>
      </c>
      <c r="F131" s="248" t="s">
        <v>796</v>
      </c>
      <c r="G131" s="246"/>
      <c r="H131" s="249">
        <v>600</v>
      </c>
      <c r="I131" s="250"/>
      <c r="J131" s="246"/>
      <c r="K131" s="246"/>
      <c r="L131" s="251"/>
      <c r="M131" s="252"/>
      <c r="N131" s="253"/>
      <c r="O131" s="253"/>
      <c r="P131" s="253"/>
      <c r="Q131" s="253"/>
      <c r="R131" s="253"/>
      <c r="S131" s="253"/>
      <c r="T131" s="254"/>
      <c r="U131" s="13"/>
      <c r="V131" s="13"/>
      <c r="W131" s="13"/>
      <c r="X131" s="13"/>
      <c r="Y131" s="13"/>
      <c r="Z131" s="13"/>
      <c r="AA131" s="13"/>
      <c r="AB131" s="13"/>
      <c r="AC131" s="13"/>
      <c r="AD131" s="13"/>
      <c r="AE131" s="13"/>
      <c r="AT131" s="255" t="s">
        <v>173</v>
      </c>
      <c r="AU131" s="255" t="s">
        <v>86</v>
      </c>
      <c r="AV131" s="13" t="s">
        <v>86</v>
      </c>
      <c r="AW131" s="13" t="s">
        <v>37</v>
      </c>
      <c r="AX131" s="13" t="s">
        <v>84</v>
      </c>
      <c r="AY131" s="255" t="s">
        <v>162</v>
      </c>
    </row>
    <row r="132" s="2" customFormat="1" ht="21.75" customHeight="1">
      <c r="A132" s="40"/>
      <c r="B132" s="41"/>
      <c r="C132" s="228" t="s">
        <v>216</v>
      </c>
      <c r="D132" s="228" t="s">
        <v>164</v>
      </c>
      <c r="E132" s="229" t="s">
        <v>194</v>
      </c>
      <c r="F132" s="230" t="s">
        <v>195</v>
      </c>
      <c r="G132" s="231" t="s">
        <v>196</v>
      </c>
      <c r="H132" s="232">
        <v>25</v>
      </c>
      <c r="I132" s="233"/>
      <c r="J132" s="234">
        <f>ROUND(I132*H132,2)</f>
        <v>0</v>
      </c>
      <c r="K132" s="230" t="s">
        <v>168</v>
      </c>
      <c r="L132" s="46"/>
      <c r="M132" s="235" t="s">
        <v>19</v>
      </c>
      <c r="N132" s="236" t="s">
        <v>47</v>
      </c>
      <c r="O132" s="86"/>
      <c r="P132" s="237">
        <f>O132*H132</f>
        <v>0</v>
      </c>
      <c r="Q132" s="237">
        <v>0</v>
      </c>
      <c r="R132" s="237">
        <f>Q132*H132</f>
        <v>0</v>
      </c>
      <c r="S132" s="237">
        <v>0</v>
      </c>
      <c r="T132" s="238">
        <f>S132*H132</f>
        <v>0</v>
      </c>
      <c r="U132" s="40"/>
      <c r="V132" s="40"/>
      <c r="W132" s="40"/>
      <c r="X132" s="40"/>
      <c r="Y132" s="40"/>
      <c r="Z132" s="40"/>
      <c r="AA132" s="40"/>
      <c r="AB132" s="40"/>
      <c r="AC132" s="40"/>
      <c r="AD132" s="40"/>
      <c r="AE132" s="40"/>
      <c r="AR132" s="239" t="s">
        <v>169</v>
      </c>
      <c r="AT132" s="239" t="s">
        <v>164</v>
      </c>
      <c r="AU132" s="239" t="s">
        <v>86</v>
      </c>
      <c r="AY132" s="19" t="s">
        <v>162</v>
      </c>
      <c r="BE132" s="240">
        <f>IF(N132="základní",J132,0)</f>
        <v>0</v>
      </c>
      <c r="BF132" s="240">
        <f>IF(N132="snížená",J132,0)</f>
        <v>0</v>
      </c>
      <c r="BG132" s="240">
        <f>IF(N132="zákl. přenesená",J132,0)</f>
        <v>0</v>
      </c>
      <c r="BH132" s="240">
        <f>IF(N132="sníž. přenesená",J132,0)</f>
        <v>0</v>
      </c>
      <c r="BI132" s="240">
        <f>IF(N132="nulová",J132,0)</f>
        <v>0</v>
      </c>
      <c r="BJ132" s="19" t="s">
        <v>84</v>
      </c>
      <c r="BK132" s="240">
        <f>ROUND(I132*H132,2)</f>
        <v>0</v>
      </c>
      <c r="BL132" s="19" t="s">
        <v>169</v>
      </c>
      <c r="BM132" s="239" t="s">
        <v>797</v>
      </c>
    </row>
    <row r="133" s="2" customFormat="1">
      <c r="A133" s="40"/>
      <c r="B133" s="41"/>
      <c r="C133" s="42"/>
      <c r="D133" s="241" t="s">
        <v>171</v>
      </c>
      <c r="E133" s="42"/>
      <c r="F133" s="242" t="s">
        <v>198</v>
      </c>
      <c r="G133" s="42"/>
      <c r="H133" s="42"/>
      <c r="I133" s="148"/>
      <c r="J133" s="42"/>
      <c r="K133" s="42"/>
      <c r="L133" s="46"/>
      <c r="M133" s="243"/>
      <c r="N133" s="244"/>
      <c r="O133" s="86"/>
      <c r="P133" s="86"/>
      <c r="Q133" s="86"/>
      <c r="R133" s="86"/>
      <c r="S133" s="86"/>
      <c r="T133" s="87"/>
      <c r="U133" s="40"/>
      <c r="V133" s="40"/>
      <c r="W133" s="40"/>
      <c r="X133" s="40"/>
      <c r="Y133" s="40"/>
      <c r="Z133" s="40"/>
      <c r="AA133" s="40"/>
      <c r="AB133" s="40"/>
      <c r="AC133" s="40"/>
      <c r="AD133" s="40"/>
      <c r="AE133" s="40"/>
      <c r="AT133" s="19" t="s">
        <v>171</v>
      </c>
      <c r="AU133" s="19" t="s">
        <v>86</v>
      </c>
    </row>
    <row r="134" s="2" customFormat="1" ht="44.25" customHeight="1">
      <c r="A134" s="40"/>
      <c r="B134" s="41"/>
      <c r="C134" s="228" t="s">
        <v>226</v>
      </c>
      <c r="D134" s="228" t="s">
        <v>164</v>
      </c>
      <c r="E134" s="229" t="s">
        <v>200</v>
      </c>
      <c r="F134" s="230" t="s">
        <v>201</v>
      </c>
      <c r="G134" s="231" t="s">
        <v>202</v>
      </c>
      <c r="H134" s="232">
        <v>75.200000000000003</v>
      </c>
      <c r="I134" s="233"/>
      <c r="J134" s="234">
        <f>ROUND(I134*H134,2)</f>
        <v>0</v>
      </c>
      <c r="K134" s="230" t="s">
        <v>168</v>
      </c>
      <c r="L134" s="46"/>
      <c r="M134" s="235" t="s">
        <v>19</v>
      </c>
      <c r="N134" s="236" t="s">
        <v>47</v>
      </c>
      <c r="O134" s="86"/>
      <c r="P134" s="237">
        <f>O134*H134</f>
        <v>0</v>
      </c>
      <c r="Q134" s="237">
        <v>0.0086800000000000002</v>
      </c>
      <c r="R134" s="237">
        <f>Q134*H134</f>
        <v>0.65273600000000009</v>
      </c>
      <c r="S134" s="237">
        <v>0</v>
      </c>
      <c r="T134" s="238">
        <f>S134*H134</f>
        <v>0</v>
      </c>
      <c r="U134" s="40"/>
      <c r="V134" s="40"/>
      <c r="W134" s="40"/>
      <c r="X134" s="40"/>
      <c r="Y134" s="40"/>
      <c r="Z134" s="40"/>
      <c r="AA134" s="40"/>
      <c r="AB134" s="40"/>
      <c r="AC134" s="40"/>
      <c r="AD134" s="40"/>
      <c r="AE134" s="40"/>
      <c r="AR134" s="239" t="s">
        <v>169</v>
      </c>
      <c r="AT134" s="239" t="s">
        <v>164</v>
      </c>
      <c r="AU134" s="239" t="s">
        <v>86</v>
      </c>
      <c r="AY134" s="19" t="s">
        <v>162</v>
      </c>
      <c r="BE134" s="240">
        <f>IF(N134="základní",J134,0)</f>
        <v>0</v>
      </c>
      <c r="BF134" s="240">
        <f>IF(N134="snížená",J134,0)</f>
        <v>0</v>
      </c>
      <c r="BG134" s="240">
        <f>IF(N134="zákl. přenesená",J134,0)</f>
        <v>0</v>
      </c>
      <c r="BH134" s="240">
        <f>IF(N134="sníž. přenesená",J134,0)</f>
        <v>0</v>
      </c>
      <c r="BI134" s="240">
        <f>IF(N134="nulová",J134,0)</f>
        <v>0</v>
      </c>
      <c r="BJ134" s="19" t="s">
        <v>84</v>
      </c>
      <c r="BK134" s="240">
        <f>ROUND(I134*H134,2)</f>
        <v>0</v>
      </c>
      <c r="BL134" s="19" t="s">
        <v>169</v>
      </c>
      <c r="BM134" s="239" t="s">
        <v>798</v>
      </c>
    </row>
    <row r="135" s="2" customFormat="1">
      <c r="A135" s="40"/>
      <c r="B135" s="41"/>
      <c r="C135" s="42"/>
      <c r="D135" s="241" t="s">
        <v>171</v>
      </c>
      <c r="E135" s="42"/>
      <c r="F135" s="242" t="s">
        <v>204</v>
      </c>
      <c r="G135" s="42"/>
      <c r="H135" s="42"/>
      <c r="I135" s="148"/>
      <c r="J135" s="42"/>
      <c r="K135" s="42"/>
      <c r="L135" s="46"/>
      <c r="M135" s="243"/>
      <c r="N135" s="244"/>
      <c r="O135" s="86"/>
      <c r="P135" s="86"/>
      <c r="Q135" s="86"/>
      <c r="R135" s="86"/>
      <c r="S135" s="86"/>
      <c r="T135" s="87"/>
      <c r="U135" s="40"/>
      <c r="V135" s="40"/>
      <c r="W135" s="40"/>
      <c r="X135" s="40"/>
      <c r="Y135" s="40"/>
      <c r="Z135" s="40"/>
      <c r="AA135" s="40"/>
      <c r="AB135" s="40"/>
      <c r="AC135" s="40"/>
      <c r="AD135" s="40"/>
      <c r="AE135" s="40"/>
      <c r="AT135" s="19" t="s">
        <v>171</v>
      </c>
      <c r="AU135" s="19" t="s">
        <v>86</v>
      </c>
    </row>
    <row r="136" s="13" customFormat="1">
      <c r="A136" s="13"/>
      <c r="B136" s="245"/>
      <c r="C136" s="246"/>
      <c r="D136" s="241" t="s">
        <v>173</v>
      </c>
      <c r="E136" s="247" t="s">
        <v>19</v>
      </c>
      <c r="F136" s="248" t="s">
        <v>799</v>
      </c>
      <c r="G136" s="246"/>
      <c r="H136" s="249">
        <v>73.200000000000003</v>
      </c>
      <c r="I136" s="250"/>
      <c r="J136" s="246"/>
      <c r="K136" s="246"/>
      <c r="L136" s="251"/>
      <c r="M136" s="252"/>
      <c r="N136" s="253"/>
      <c r="O136" s="253"/>
      <c r="P136" s="253"/>
      <c r="Q136" s="253"/>
      <c r="R136" s="253"/>
      <c r="S136" s="253"/>
      <c r="T136" s="254"/>
      <c r="U136" s="13"/>
      <c r="V136" s="13"/>
      <c r="W136" s="13"/>
      <c r="X136" s="13"/>
      <c r="Y136" s="13"/>
      <c r="Z136" s="13"/>
      <c r="AA136" s="13"/>
      <c r="AB136" s="13"/>
      <c r="AC136" s="13"/>
      <c r="AD136" s="13"/>
      <c r="AE136" s="13"/>
      <c r="AT136" s="255" t="s">
        <v>173</v>
      </c>
      <c r="AU136" s="255" t="s">
        <v>86</v>
      </c>
      <c r="AV136" s="13" t="s">
        <v>86</v>
      </c>
      <c r="AW136" s="13" t="s">
        <v>37</v>
      </c>
      <c r="AX136" s="13" t="s">
        <v>76</v>
      </c>
      <c r="AY136" s="255" t="s">
        <v>162</v>
      </c>
    </row>
    <row r="137" s="13" customFormat="1">
      <c r="A137" s="13"/>
      <c r="B137" s="245"/>
      <c r="C137" s="246"/>
      <c r="D137" s="241" t="s">
        <v>173</v>
      </c>
      <c r="E137" s="247" t="s">
        <v>19</v>
      </c>
      <c r="F137" s="248" t="s">
        <v>800</v>
      </c>
      <c r="G137" s="246"/>
      <c r="H137" s="249">
        <v>2</v>
      </c>
      <c r="I137" s="250"/>
      <c r="J137" s="246"/>
      <c r="K137" s="246"/>
      <c r="L137" s="251"/>
      <c r="M137" s="252"/>
      <c r="N137" s="253"/>
      <c r="O137" s="253"/>
      <c r="P137" s="253"/>
      <c r="Q137" s="253"/>
      <c r="R137" s="253"/>
      <c r="S137" s="253"/>
      <c r="T137" s="254"/>
      <c r="U137" s="13"/>
      <c r="V137" s="13"/>
      <c r="W137" s="13"/>
      <c r="X137" s="13"/>
      <c r="Y137" s="13"/>
      <c r="Z137" s="13"/>
      <c r="AA137" s="13"/>
      <c r="AB137" s="13"/>
      <c r="AC137" s="13"/>
      <c r="AD137" s="13"/>
      <c r="AE137" s="13"/>
      <c r="AT137" s="255" t="s">
        <v>173</v>
      </c>
      <c r="AU137" s="255" t="s">
        <v>86</v>
      </c>
      <c r="AV137" s="13" t="s">
        <v>86</v>
      </c>
      <c r="AW137" s="13" t="s">
        <v>37</v>
      </c>
      <c r="AX137" s="13" t="s">
        <v>76</v>
      </c>
      <c r="AY137" s="255" t="s">
        <v>162</v>
      </c>
    </row>
    <row r="138" s="15" customFormat="1">
      <c r="A138" s="15"/>
      <c r="B138" s="267"/>
      <c r="C138" s="268"/>
      <c r="D138" s="241" t="s">
        <v>173</v>
      </c>
      <c r="E138" s="269" t="s">
        <v>19</v>
      </c>
      <c r="F138" s="270" t="s">
        <v>177</v>
      </c>
      <c r="G138" s="268"/>
      <c r="H138" s="271">
        <v>75.200000000000003</v>
      </c>
      <c r="I138" s="272"/>
      <c r="J138" s="268"/>
      <c r="K138" s="268"/>
      <c r="L138" s="273"/>
      <c r="M138" s="274"/>
      <c r="N138" s="275"/>
      <c r="O138" s="275"/>
      <c r="P138" s="275"/>
      <c r="Q138" s="275"/>
      <c r="R138" s="275"/>
      <c r="S138" s="275"/>
      <c r="T138" s="276"/>
      <c r="U138" s="15"/>
      <c r="V138" s="15"/>
      <c r="W138" s="15"/>
      <c r="X138" s="15"/>
      <c r="Y138" s="15"/>
      <c r="Z138" s="15"/>
      <c r="AA138" s="15"/>
      <c r="AB138" s="15"/>
      <c r="AC138" s="15"/>
      <c r="AD138" s="15"/>
      <c r="AE138" s="15"/>
      <c r="AT138" s="277" t="s">
        <v>173</v>
      </c>
      <c r="AU138" s="277" t="s">
        <v>86</v>
      </c>
      <c r="AV138" s="15" t="s">
        <v>169</v>
      </c>
      <c r="AW138" s="15" t="s">
        <v>37</v>
      </c>
      <c r="AX138" s="15" t="s">
        <v>84</v>
      </c>
      <c r="AY138" s="277" t="s">
        <v>162</v>
      </c>
    </row>
    <row r="139" s="2" customFormat="1" ht="44.25" customHeight="1">
      <c r="A139" s="40"/>
      <c r="B139" s="41"/>
      <c r="C139" s="228" t="s">
        <v>234</v>
      </c>
      <c r="D139" s="228" t="s">
        <v>164</v>
      </c>
      <c r="E139" s="229" t="s">
        <v>207</v>
      </c>
      <c r="F139" s="230" t="s">
        <v>208</v>
      </c>
      <c r="G139" s="231" t="s">
        <v>202</v>
      </c>
      <c r="H139" s="232">
        <v>7.2000000000000002</v>
      </c>
      <c r="I139" s="233"/>
      <c r="J139" s="234">
        <f>ROUND(I139*H139,2)</f>
        <v>0</v>
      </c>
      <c r="K139" s="230" t="s">
        <v>168</v>
      </c>
      <c r="L139" s="46"/>
      <c r="M139" s="235" t="s">
        <v>19</v>
      </c>
      <c r="N139" s="236" t="s">
        <v>47</v>
      </c>
      <c r="O139" s="86"/>
      <c r="P139" s="237">
        <f>O139*H139</f>
        <v>0</v>
      </c>
      <c r="Q139" s="237">
        <v>0.01269</v>
      </c>
      <c r="R139" s="237">
        <f>Q139*H139</f>
        <v>0.091368000000000005</v>
      </c>
      <c r="S139" s="237">
        <v>0</v>
      </c>
      <c r="T139" s="238">
        <f>S139*H139</f>
        <v>0</v>
      </c>
      <c r="U139" s="40"/>
      <c r="V139" s="40"/>
      <c r="W139" s="40"/>
      <c r="X139" s="40"/>
      <c r="Y139" s="40"/>
      <c r="Z139" s="40"/>
      <c r="AA139" s="40"/>
      <c r="AB139" s="40"/>
      <c r="AC139" s="40"/>
      <c r="AD139" s="40"/>
      <c r="AE139" s="40"/>
      <c r="AR139" s="239" t="s">
        <v>169</v>
      </c>
      <c r="AT139" s="239" t="s">
        <v>164</v>
      </c>
      <c r="AU139" s="239" t="s">
        <v>86</v>
      </c>
      <c r="AY139" s="19" t="s">
        <v>162</v>
      </c>
      <c r="BE139" s="240">
        <f>IF(N139="základní",J139,0)</f>
        <v>0</v>
      </c>
      <c r="BF139" s="240">
        <f>IF(N139="snížená",J139,0)</f>
        <v>0</v>
      </c>
      <c r="BG139" s="240">
        <f>IF(N139="zákl. přenesená",J139,0)</f>
        <v>0</v>
      </c>
      <c r="BH139" s="240">
        <f>IF(N139="sníž. přenesená",J139,0)</f>
        <v>0</v>
      </c>
      <c r="BI139" s="240">
        <f>IF(N139="nulová",J139,0)</f>
        <v>0</v>
      </c>
      <c r="BJ139" s="19" t="s">
        <v>84</v>
      </c>
      <c r="BK139" s="240">
        <f>ROUND(I139*H139,2)</f>
        <v>0</v>
      </c>
      <c r="BL139" s="19" t="s">
        <v>169</v>
      </c>
      <c r="BM139" s="239" t="s">
        <v>801</v>
      </c>
    </row>
    <row r="140" s="2" customFormat="1">
      <c r="A140" s="40"/>
      <c r="B140" s="41"/>
      <c r="C140" s="42"/>
      <c r="D140" s="241" t="s">
        <v>171</v>
      </c>
      <c r="E140" s="42"/>
      <c r="F140" s="242" t="s">
        <v>204</v>
      </c>
      <c r="G140" s="42"/>
      <c r="H140" s="42"/>
      <c r="I140" s="148"/>
      <c r="J140" s="42"/>
      <c r="K140" s="42"/>
      <c r="L140" s="46"/>
      <c r="M140" s="243"/>
      <c r="N140" s="244"/>
      <c r="O140" s="86"/>
      <c r="P140" s="86"/>
      <c r="Q140" s="86"/>
      <c r="R140" s="86"/>
      <c r="S140" s="86"/>
      <c r="T140" s="87"/>
      <c r="U140" s="40"/>
      <c r="V140" s="40"/>
      <c r="W140" s="40"/>
      <c r="X140" s="40"/>
      <c r="Y140" s="40"/>
      <c r="Z140" s="40"/>
      <c r="AA140" s="40"/>
      <c r="AB140" s="40"/>
      <c r="AC140" s="40"/>
      <c r="AD140" s="40"/>
      <c r="AE140" s="40"/>
      <c r="AT140" s="19" t="s">
        <v>171</v>
      </c>
      <c r="AU140" s="19" t="s">
        <v>86</v>
      </c>
    </row>
    <row r="141" s="13" customFormat="1">
      <c r="A141" s="13"/>
      <c r="B141" s="245"/>
      <c r="C141" s="246"/>
      <c r="D141" s="241" t="s">
        <v>173</v>
      </c>
      <c r="E141" s="247" t="s">
        <v>19</v>
      </c>
      <c r="F141" s="248" t="s">
        <v>802</v>
      </c>
      <c r="G141" s="246"/>
      <c r="H141" s="249">
        <v>7.2000000000000002</v>
      </c>
      <c r="I141" s="250"/>
      <c r="J141" s="246"/>
      <c r="K141" s="246"/>
      <c r="L141" s="251"/>
      <c r="M141" s="252"/>
      <c r="N141" s="253"/>
      <c r="O141" s="253"/>
      <c r="P141" s="253"/>
      <c r="Q141" s="253"/>
      <c r="R141" s="253"/>
      <c r="S141" s="253"/>
      <c r="T141" s="254"/>
      <c r="U141" s="13"/>
      <c r="V141" s="13"/>
      <c r="W141" s="13"/>
      <c r="X141" s="13"/>
      <c r="Y141" s="13"/>
      <c r="Z141" s="13"/>
      <c r="AA141" s="13"/>
      <c r="AB141" s="13"/>
      <c r="AC141" s="13"/>
      <c r="AD141" s="13"/>
      <c r="AE141" s="13"/>
      <c r="AT141" s="255" t="s">
        <v>173</v>
      </c>
      <c r="AU141" s="255" t="s">
        <v>86</v>
      </c>
      <c r="AV141" s="13" t="s">
        <v>86</v>
      </c>
      <c r="AW141" s="13" t="s">
        <v>37</v>
      </c>
      <c r="AX141" s="13" t="s">
        <v>76</v>
      </c>
      <c r="AY141" s="255" t="s">
        <v>162</v>
      </c>
    </row>
    <row r="142" s="15" customFormat="1">
      <c r="A142" s="15"/>
      <c r="B142" s="267"/>
      <c r="C142" s="268"/>
      <c r="D142" s="241" t="s">
        <v>173</v>
      </c>
      <c r="E142" s="269" t="s">
        <v>19</v>
      </c>
      <c r="F142" s="270" t="s">
        <v>177</v>
      </c>
      <c r="G142" s="268"/>
      <c r="H142" s="271">
        <v>7.2000000000000002</v>
      </c>
      <c r="I142" s="272"/>
      <c r="J142" s="268"/>
      <c r="K142" s="268"/>
      <c r="L142" s="273"/>
      <c r="M142" s="274"/>
      <c r="N142" s="275"/>
      <c r="O142" s="275"/>
      <c r="P142" s="275"/>
      <c r="Q142" s="275"/>
      <c r="R142" s="275"/>
      <c r="S142" s="275"/>
      <c r="T142" s="276"/>
      <c r="U142" s="15"/>
      <c r="V142" s="15"/>
      <c r="W142" s="15"/>
      <c r="X142" s="15"/>
      <c r="Y142" s="15"/>
      <c r="Z142" s="15"/>
      <c r="AA142" s="15"/>
      <c r="AB142" s="15"/>
      <c r="AC142" s="15"/>
      <c r="AD142" s="15"/>
      <c r="AE142" s="15"/>
      <c r="AT142" s="277" t="s">
        <v>173</v>
      </c>
      <c r="AU142" s="277" t="s">
        <v>86</v>
      </c>
      <c r="AV142" s="15" t="s">
        <v>169</v>
      </c>
      <c r="AW142" s="15" t="s">
        <v>37</v>
      </c>
      <c r="AX142" s="15" t="s">
        <v>84</v>
      </c>
      <c r="AY142" s="277" t="s">
        <v>162</v>
      </c>
    </row>
    <row r="143" s="2" customFormat="1" ht="44.25" customHeight="1">
      <c r="A143" s="40"/>
      <c r="B143" s="41"/>
      <c r="C143" s="228" t="s">
        <v>241</v>
      </c>
      <c r="D143" s="228" t="s">
        <v>164</v>
      </c>
      <c r="E143" s="229" t="s">
        <v>212</v>
      </c>
      <c r="F143" s="230" t="s">
        <v>213</v>
      </c>
      <c r="G143" s="231" t="s">
        <v>202</v>
      </c>
      <c r="H143" s="232">
        <v>62</v>
      </c>
      <c r="I143" s="233"/>
      <c r="J143" s="234">
        <f>ROUND(I143*H143,2)</f>
        <v>0</v>
      </c>
      <c r="K143" s="230" t="s">
        <v>168</v>
      </c>
      <c r="L143" s="46"/>
      <c r="M143" s="235" t="s">
        <v>19</v>
      </c>
      <c r="N143" s="236" t="s">
        <v>47</v>
      </c>
      <c r="O143" s="86"/>
      <c r="P143" s="237">
        <f>O143*H143</f>
        <v>0</v>
      </c>
      <c r="Q143" s="237">
        <v>0.036900000000000002</v>
      </c>
      <c r="R143" s="237">
        <f>Q143*H143</f>
        <v>2.2878000000000003</v>
      </c>
      <c r="S143" s="237">
        <v>0</v>
      </c>
      <c r="T143" s="238">
        <f>S143*H143</f>
        <v>0</v>
      </c>
      <c r="U143" s="40"/>
      <c r="V143" s="40"/>
      <c r="W143" s="40"/>
      <c r="X143" s="40"/>
      <c r="Y143" s="40"/>
      <c r="Z143" s="40"/>
      <c r="AA143" s="40"/>
      <c r="AB143" s="40"/>
      <c r="AC143" s="40"/>
      <c r="AD143" s="40"/>
      <c r="AE143" s="40"/>
      <c r="AR143" s="239" t="s">
        <v>169</v>
      </c>
      <c r="AT143" s="239" t="s">
        <v>164</v>
      </c>
      <c r="AU143" s="239" t="s">
        <v>86</v>
      </c>
      <c r="AY143" s="19" t="s">
        <v>162</v>
      </c>
      <c r="BE143" s="240">
        <f>IF(N143="základní",J143,0)</f>
        <v>0</v>
      </c>
      <c r="BF143" s="240">
        <f>IF(N143="snížená",J143,0)</f>
        <v>0</v>
      </c>
      <c r="BG143" s="240">
        <f>IF(N143="zákl. přenesená",J143,0)</f>
        <v>0</v>
      </c>
      <c r="BH143" s="240">
        <f>IF(N143="sníž. přenesená",J143,0)</f>
        <v>0</v>
      </c>
      <c r="BI143" s="240">
        <f>IF(N143="nulová",J143,0)</f>
        <v>0</v>
      </c>
      <c r="BJ143" s="19" t="s">
        <v>84</v>
      </c>
      <c r="BK143" s="240">
        <f>ROUND(I143*H143,2)</f>
        <v>0</v>
      </c>
      <c r="BL143" s="19" t="s">
        <v>169</v>
      </c>
      <c r="BM143" s="239" t="s">
        <v>803</v>
      </c>
    </row>
    <row r="144" s="2" customFormat="1">
      <c r="A144" s="40"/>
      <c r="B144" s="41"/>
      <c r="C144" s="42"/>
      <c r="D144" s="241" t="s">
        <v>171</v>
      </c>
      <c r="E144" s="42"/>
      <c r="F144" s="242" t="s">
        <v>204</v>
      </c>
      <c r="G144" s="42"/>
      <c r="H144" s="42"/>
      <c r="I144" s="148"/>
      <c r="J144" s="42"/>
      <c r="K144" s="42"/>
      <c r="L144" s="46"/>
      <c r="M144" s="243"/>
      <c r="N144" s="244"/>
      <c r="O144" s="86"/>
      <c r="P144" s="86"/>
      <c r="Q144" s="86"/>
      <c r="R144" s="86"/>
      <c r="S144" s="86"/>
      <c r="T144" s="87"/>
      <c r="U144" s="40"/>
      <c r="V144" s="40"/>
      <c r="W144" s="40"/>
      <c r="X144" s="40"/>
      <c r="Y144" s="40"/>
      <c r="Z144" s="40"/>
      <c r="AA144" s="40"/>
      <c r="AB144" s="40"/>
      <c r="AC144" s="40"/>
      <c r="AD144" s="40"/>
      <c r="AE144" s="40"/>
      <c r="AT144" s="19" t="s">
        <v>171</v>
      </c>
      <c r="AU144" s="19" t="s">
        <v>86</v>
      </c>
    </row>
    <row r="145" s="13" customFormat="1">
      <c r="A145" s="13"/>
      <c r="B145" s="245"/>
      <c r="C145" s="246"/>
      <c r="D145" s="241" t="s">
        <v>173</v>
      </c>
      <c r="E145" s="247" t="s">
        <v>19</v>
      </c>
      <c r="F145" s="248" t="s">
        <v>804</v>
      </c>
      <c r="G145" s="246"/>
      <c r="H145" s="249">
        <v>60</v>
      </c>
      <c r="I145" s="250"/>
      <c r="J145" s="246"/>
      <c r="K145" s="246"/>
      <c r="L145" s="251"/>
      <c r="M145" s="252"/>
      <c r="N145" s="253"/>
      <c r="O145" s="253"/>
      <c r="P145" s="253"/>
      <c r="Q145" s="253"/>
      <c r="R145" s="253"/>
      <c r="S145" s="253"/>
      <c r="T145" s="254"/>
      <c r="U145" s="13"/>
      <c r="V145" s="13"/>
      <c r="W145" s="13"/>
      <c r="X145" s="13"/>
      <c r="Y145" s="13"/>
      <c r="Z145" s="13"/>
      <c r="AA145" s="13"/>
      <c r="AB145" s="13"/>
      <c r="AC145" s="13"/>
      <c r="AD145" s="13"/>
      <c r="AE145" s="13"/>
      <c r="AT145" s="255" t="s">
        <v>173</v>
      </c>
      <c r="AU145" s="255" t="s">
        <v>86</v>
      </c>
      <c r="AV145" s="13" t="s">
        <v>86</v>
      </c>
      <c r="AW145" s="13" t="s">
        <v>37</v>
      </c>
      <c r="AX145" s="13" t="s">
        <v>76</v>
      </c>
      <c r="AY145" s="255" t="s">
        <v>162</v>
      </c>
    </row>
    <row r="146" s="13" customFormat="1">
      <c r="A146" s="13"/>
      <c r="B146" s="245"/>
      <c r="C146" s="246"/>
      <c r="D146" s="241" t="s">
        <v>173</v>
      </c>
      <c r="E146" s="247" t="s">
        <v>19</v>
      </c>
      <c r="F146" s="248" t="s">
        <v>805</v>
      </c>
      <c r="G146" s="246"/>
      <c r="H146" s="249">
        <v>2</v>
      </c>
      <c r="I146" s="250"/>
      <c r="J146" s="246"/>
      <c r="K146" s="246"/>
      <c r="L146" s="251"/>
      <c r="M146" s="252"/>
      <c r="N146" s="253"/>
      <c r="O146" s="253"/>
      <c r="P146" s="253"/>
      <c r="Q146" s="253"/>
      <c r="R146" s="253"/>
      <c r="S146" s="253"/>
      <c r="T146" s="254"/>
      <c r="U146" s="13"/>
      <c r="V146" s="13"/>
      <c r="W146" s="13"/>
      <c r="X146" s="13"/>
      <c r="Y146" s="13"/>
      <c r="Z146" s="13"/>
      <c r="AA146" s="13"/>
      <c r="AB146" s="13"/>
      <c r="AC146" s="13"/>
      <c r="AD146" s="13"/>
      <c r="AE146" s="13"/>
      <c r="AT146" s="255" t="s">
        <v>173</v>
      </c>
      <c r="AU146" s="255" t="s">
        <v>86</v>
      </c>
      <c r="AV146" s="13" t="s">
        <v>86</v>
      </c>
      <c r="AW146" s="13" t="s">
        <v>37</v>
      </c>
      <c r="AX146" s="13" t="s">
        <v>76</v>
      </c>
      <c r="AY146" s="255" t="s">
        <v>162</v>
      </c>
    </row>
    <row r="147" s="15" customFormat="1">
      <c r="A147" s="15"/>
      <c r="B147" s="267"/>
      <c r="C147" s="268"/>
      <c r="D147" s="241" t="s">
        <v>173</v>
      </c>
      <c r="E147" s="269" t="s">
        <v>19</v>
      </c>
      <c r="F147" s="270" t="s">
        <v>177</v>
      </c>
      <c r="G147" s="268"/>
      <c r="H147" s="271">
        <v>62</v>
      </c>
      <c r="I147" s="272"/>
      <c r="J147" s="268"/>
      <c r="K147" s="268"/>
      <c r="L147" s="273"/>
      <c r="M147" s="274"/>
      <c r="N147" s="275"/>
      <c r="O147" s="275"/>
      <c r="P147" s="275"/>
      <c r="Q147" s="275"/>
      <c r="R147" s="275"/>
      <c r="S147" s="275"/>
      <c r="T147" s="276"/>
      <c r="U147" s="15"/>
      <c r="V147" s="15"/>
      <c r="W147" s="15"/>
      <c r="X147" s="15"/>
      <c r="Y147" s="15"/>
      <c r="Z147" s="15"/>
      <c r="AA147" s="15"/>
      <c r="AB147" s="15"/>
      <c r="AC147" s="15"/>
      <c r="AD147" s="15"/>
      <c r="AE147" s="15"/>
      <c r="AT147" s="277" t="s">
        <v>173</v>
      </c>
      <c r="AU147" s="277" t="s">
        <v>86</v>
      </c>
      <c r="AV147" s="15" t="s">
        <v>169</v>
      </c>
      <c r="AW147" s="15" t="s">
        <v>37</v>
      </c>
      <c r="AX147" s="15" t="s">
        <v>84</v>
      </c>
      <c r="AY147" s="277" t="s">
        <v>162</v>
      </c>
    </row>
    <row r="148" s="2" customFormat="1" ht="21.75" customHeight="1">
      <c r="A148" s="40"/>
      <c r="B148" s="41"/>
      <c r="C148" s="228" t="s">
        <v>246</v>
      </c>
      <c r="D148" s="228" t="s">
        <v>164</v>
      </c>
      <c r="E148" s="229" t="s">
        <v>217</v>
      </c>
      <c r="F148" s="230" t="s">
        <v>218</v>
      </c>
      <c r="G148" s="231" t="s">
        <v>219</v>
      </c>
      <c r="H148" s="232">
        <v>1137.991</v>
      </c>
      <c r="I148" s="233"/>
      <c r="J148" s="234">
        <f>ROUND(I148*H148,2)</f>
        <v>0</v>
      </c>
      <c r="K148" s="230" t="s">
        <v>168</v>
      </c>
      <c r="L148" s="46"/>
      <c r="M148" s="235" t="s">
        <v>19</v>
      </c>
      <c r="N148" s="236" t="s">
        <v>47</v>
      </c>
      <c r="O148" s="86"/>
      <c r="P148" s="237">
        <f>O148*H148</f>
        <v>0</v>
      </c>
      <c r="Q148" s="237">
        <v>0</v>
      </c>
      <c r="R148" s="237">
        <f>Q148*H148</f>
        <v>0</v>
      </c>
      <c r="S148" s="237">
        <v>0</v>
      </c>
      <c r="T148" s="238">
        <f>S148*H148</f>
        <v>0</v>
      </c>
      <c r="U148" s="40"/>
      <c r="V148" s="40"/>
      <c r="W148" s="40"/>
      <c r="X148" s="40"/>
      <c r="Y148" s="40"/>
      <c r="Z148" s="40"/>
      <c r="AA148" s="40"/>
      <c r="AB148" s="40"/>
      <c r="AC148" s="40"/>
      <c r="AD148" s="40"/>
      <c r="AE148" s="40"/>
      <c r="AR148" s="239" t="s">
        <v>169</v>
      </c>
      <c r="AT148" s="239" t="s">
        <v>164</v>
      </c>
      <c r="AU148" s="239" t="s">
        <v>86</v>
      </c>
      <c r="AY148" s="19" t="s">
        <v>162</v>
      </c>
      <c r="BE148" s="240">
        <f>IF(N148="základní",J148,0)</f>
        <v>0</v>
      </c>
      <c r="BF148" s="240">
        <f>IF(N148="snížená",J148,0)</f>
        <v>0</v>
      </c>
      <c r="BG148" s="240">
        <f>IF(N148="zákl. přenesená",J148,0)</f>
        <v>0</v>
      </c>
      <c r="BH148" s="240">
        <f>IF(N148="sníž. přenesená",J148,0)</f>
        <v>0</v>
      </c>
      <c r="BI148" s="240">
        <f>IF(N148="nulová",J148,0)</f>
        <v>0</v>
      </c>
      <c r="BJ148" s="19" t="s">
        <v>84</v>
      </c>
      <c r="BK148" s="240">
        <f>ROUND(I148*H148,2)</f>
        <v>0</v>
      </c>
      <c r="BL148" s="19" t="s">
        <v>169</v>
      </c>
      <c r="BM148" s="239" t="s">
        <v>806</v>
      </c>
    </row>
    <row r="149" s="2" customFormat="1">
      <c r="A149" s="40"/>
      <c r="B149" s="41"/>
      <c r="C149" s="42"/>
      <c r="D149" s="241" t="s">
        <v>171</v>
      </c>
      <c r="E149" s="42"/>
      <c r="F149" s="242" t="s">
        <v>221</v>
      </c>
      <c r="G149" s="42"/>
      <c r="H149" s="42"/>
      <c r="I149" s="148"/>
      <c r="J149" s="42"/>
      <c r="K149" s="42"/>
      <c r="L149" s="46"/>
      <c r="M149" s="243"/>
      <c r="N149" s="244"/>
      <c r="O149" s="86"/>
      <c r="P149" s="86"/>
      <c r="Q149" s="86"/>
      <c r="R149" s="86"/>
      <c r="S149" s="86"/>
      <c r="T149" s="87"/>
      <c r="U149" s="40"/>
      <c r="V149" s="40"/>
      <c r="W149" s="40"/>
      <c r="X149" s="40"/>
      <c r="Y149" s="40"/>
      <c r="Z149" s="40"/>
      <c r="AA149" s="40"/>
      <c r="AB149" s="40"/>
      <c r="AC149" s="40"/>
      <c r="AD149" s="40"/>
      <c r="AE149" s="40"/>
      <c r="AT149" s="19" t="s">
        <v>171</v>
      </c>
      <c r="AU149" s="19" t="s">
        <v>86</v>
      </c>
    </row>
    <row r="150" s="13" customFormat="1">
      <c r="A150" s="13"/>
      <c r="B150" s="245"/>
      <c r="C150" s="246"/>
      <c r="D150" s="241" t="s">
        <v>173</v>
      </c>
      <c r="E150" s="247" t="s">
        <v>19</v>
      </c>
      <c r="F150" s="248" t="s">
        <v>807</v>
      </c>
      <c r="G150" s="246"/>
      <c r="H150" s="249">
        <v>433.19999999999999</v>
      </c>
      <c r="I150" s="250"/>
      <c r="J150" s="246"/>
      <c r="K150" s="246"/>
      <c r="L150" s="251"/>
      <c r="M150" s="252"/>
      <c r="N150" s="253"/>
      <c r="O150" s="253"/>
      <c r="P150" s="253"/>
      <c r="Q150" s="253"/>
      <c r="R150" s="253"/>
      <c r="S150" s="253"/>
      <c r="T150" s="254"/>
      <c r="U150" s="13"/>
      <c r="V150" s="13"/>
      <c r="W150" s="13"/>
      <c r="X150" s="13"/>
      <c r="Y150" s="13"/>
      <c r="Z150" s="13"/>
      <c r="AA150" s="13"/>
      <c r="AB150" s="13"/>
      <c r="AC150" s="13"/>
      <c r="AD150" s="13"/>
      <c r="AE150" s="13"/>
      <c r="AT150" s="255" t="s">
        <v>173</v>
      </c>
      <c r="AU150" s="255" t="s">
        <v>86</v>
      </c>
      <c r="AV150" s="13" t="s">
        <v>86</v>
      </c>
      <c r="AW150" s="13" t="s">
        <v>37</v>
      </c>
      <c r="AX150" s="13" t="s">
        <v>76</v>
      </c>
      <c r="AY150" s="255" t="s">
        <v>162</v>
      </c>
    </row>
    <row r="151" s="14" customFormat="1">
      <c r="A151" s="14"/>
      <c r="B151" s="256"/>
      <c r="C151" s="257"/>
      <c r="D151" s="241" t="s">
        <v>173</v>
      </c>
      <c r="E151" s="258" t="s">
        <v>19</v>
      </c>
      <c r="F151" s="259" t="s">
        <v>223</v>
      </c>
      <c r="G151" s="257"/>
      <c r="H151" s="260">
        <v>433.19999999999999</v>
      </c>
      <c r="I151" s="261"/>
      <c r="J151" s="257"/>
      <c r="K151" s="257"/>
      <c r="L151" s="262"/>
      <c r="M151" s="263"/>
      <c r="N151" s="264"/>
      <c r="O151" s="264"/>
      <c r="P151" s="264"/>
      <c r="Q151" s="264"/>
      <c r="R151" s="264"/>
      <c r="S151" s="264"/>
      <c r="T151" s="265"/>
      <c r="U151" s="14"/>
      <c r="V151" s="14"/>
      <c r="W151" s="14"/>
      <c r="X151" s="14"/>
      <c r="Y151" s="14"/>
      <c r="Z151" s="14"/>
      <c r="AA151" s="14"/>
      <c r="AB151" s="14"/>
      <c r="AC151" s="14"/>
      <c r="AD151" s="14"/>
      <c r="AE151" s="14"/>
      <c r="AT151" s="266" t="s">
        <v>173</v>
      </c>
      <c r="AU151" s="266" t="s">
        <v>86</v>
      </c>
      <c r="AV151" s="14" t="s">
        <v>176</v>
      </c>
      <c r="AW151" s="14" t="s">
        <v>37</v>
      </c>
      <c r="AX151" s="14" t="s">
        <v>76</v>
      </c>
      <c r="AY151" s="266" t="s">
        <v>162</v>
      </c>
    </row>
    <row r="152" s="13" customFormat="1">
      <c r="A152" s="13"/>
      <c r="B152" s="245"/>
      <c r="C152" s="246"/>
      <c r="D152" s="241" t="s">
        <v>173</v>
      </c>
      <c r="E152" s="247" t="s">
        <v>19</v>
      </c>
      <c r="F152" s="248" t="s">
        <v>808</v>
      </c>
      <c r="G152" s="246"/>
      <c r="H152" s="249">
        <v>704.79100000000005</v>
      </c>
      <c r="I152" s="250"/>
      <c r="J152" s="246"/>
      <c r="K152" s="246"/>
      <c r="L152" s="251"/>
      <c r="M152" s="252"/>
      <c r="N152" s="253"/>
      <c r="O152" s="253"/>
      <c r="P152" s="253"/>
      <c r="Q152" s="253"/>
      <c r="R152" s="253"/>
      <c r="S152" s="253"/>
      <c r="T152" s="254"/>
      <c r="U152" s="13"/>
      <c r="V152" s="13"/>
      <c r="W152" s="13"/>
      <c r="X152" s="13"/>
      <c r="Y152" s="13"/>
      <c r="Z152" s="13"/>
      <c r="AA152" s="13"/>
      <c r="AB152" s="13"/>
      <c r="AC152" s="13"/>
      <c r="AD152" s="13"/>
      <c r="AE152" s="13"/>
      <c r="AT152" s="255" t="s">
        <v>173</v>
      </c>
      <c r="AU152" s="255" t="s">
        <v>86</v>
      </c>
      <c r="AV152" s="13" t="s">
        <v>86</v>
      </c>
      <c r="AW152" s="13" t="s">
        <v>37</v>
      </c>
      <c r="AX152" s="13" t="s">
        <v>76</v>
      </c>
      <c r="AY152" s="255" t="s">
        <v>162</v>
      </c>
    </row>
    <row r="153" s="14" customFormat="1">
      <c r="A153" s="14"/>
      <c r="B153" s="256"/>
      <c r="C153" s="257"/>
      <c r="D153" s="241" t="s">
        <v>173</v>
      </c>
      <c r="E153" s="258" t="s">
        <v>19</v>
      </c>
      <c r="F153" s="259" t="s">
        <v>225</v>
      </c>
      <c r="G153" s="257"/>
      <c r="H153" s="260">
        <v>704.79100000000005</v>
      </c>
      <c r="I153" s="261"/>
      <c r="J153" s="257"/>
      <c r="K153" s="257"/>
      <c r="L153" s="262"/>
      <c r="M153" s="263"/>
      <c r="N153" s="264"/>
      <c r="O153" s="264"/>
      <c r="P153" s="264"/>
      <c r="Q153" s="264"/>
      <c r="R153" s="264"/>
      <c r="S153" s="264"/>
      <c r="T153" s="265"/>
      <c r="U153" s="14"/>
      <c r="V153" s="14"/>
      <c r="W153" s="14"/>
      <c r="X153" s="14"/>
      <c r="Y153" s="14"/>
      <c r="Z153" s="14"/>
      <c r="AA153" s="14"/>
      <c r="AB153" s="14"/>
      <c r="AC153" s="14"/>
      <c r="AD153" s="14"/>
      <c r="AE153" s="14"/>
      <c r="AT153" s="266" t="s">
        <v>173</v>
      </c>
      <c r="AU153" s="266" t="s">
        <v>86</v>
      </c>
      <c r="AV153" s="14" t="s">
        <v>176</v>
      </c>
      <c r="AW153" s="14" t="s">
        <v>37</v>
      </c>
      <c r="AX153" s="14" t="s">
        <v>76</v>
      </c>
      <c r="AY153" s="266" t="s">
        <v>162</v>
      </c>
    </row>
    <row r="154" s="15" customFormat="1">
      <c r="A154" s="15"/>
      <c r="B154" s="267"/>
      <c r="C154" s="268"/>
      <c r="D154" s="241" t="s">
        <v>173</v>
      </c>
      <c r="E154" s="269" t="s">
        <v>19</v>
      </c>
      <c r="F154" s="270" t="s">
        <v>177</v>
      </c>
      <c r="G154" s="268"/>
      <c r="H154" s="271">
        <v>1137.991</v>
      </c>
      <c r="I154" s="272"/>
      <c r="J154" s="268"/>
      <c r="K154" s="268"/>
      <c r="L154" s="273"/>
      <c r="M154" s="274"/>
      <c r="N154" s="275"/>
      <c r="O154" s="275"/>
      <c r="P154" s="275"/>
      <c r="Q154" s="275"/>
      <c r="R154" s="275"/>
      <c r="S154" s="275"/>
      <c r="T154" s="276"/>
      <c r="U154" s="15"/>
      <c r="V154" s="15"/>
      <c r="W154" s="15"/>
      <c r="X154" s="15"/>
      <c r="Y154" s="15"/>
      <c r="Z154" s="15"/>
      <c r="AA154" s="15"/>
      <c r="AB154" s="15"/>
      <c r="AC154" s="15"/>
      <c r="AD154" s="15"/>
      <c r="AE154" s="15"/>
      <c r="AT154" s="277" t="s">
        <v>173</v>
      </c>
      <c r="AU154" s="277" t="s">
        <v>86</v>
      </c>
      <c r="AV154" s="15" t="s">
        <v>169</v>
      </c>
      <c r="AW154" s="15" t="s">
        <v>37</v>
      </c>
      <c r="AX154" s="15" t="s">
        <v>84</v>
      </c>
      <c r="AY154" s="277" t="s">
        <v>162</v>
      </c>
    </row>
    <row r="155" s="2" customFormat="1" ht="21.75" customHeight="1">
      <c r="A155" s="40"/>
      <c r="B155" s="41"/>
      <c r="C155" s="228" t="s">
        <v>252</v>
      </c>
      <c r="D155" s="228" t="s">
        <v>164</v>
      </c>
      <c r="E155" s="229" t="s">
        <v>227</v>
      </c>
      <c r="F155" s="230" t="s">
        <v>228</v>
      </c>
      <c r="G155" s="231" t="s">
        <v>219</v>
      </c>
      <c r="H155" s="232">
        <v>571.63</v>
      </c>
      <c r="I155" s="233"/>
      <c r="J155" s="234">
        <f>ROUND(I155*H155,2)</f>
        <v>0</v>
      </c>
      <c r="K155" s="230" t="s">
        <v>168</v>
      </c>
      <c r="L155" s="46"/>
      <c r="M155" s="235" t="s">
        <v>19</v>
      </c>
      <c r="N155" s="236" t="s">
        <v>47</v>
      </c>
      <c r="O155" s="86"/>
      <c r="P155" s="237">
        <f>O155*H155</f>
        <v>0</v>
      </c>
      <c r="Q155" s="237">
        <v>0</v>
      </c>
      <c r="R155" s="237">
        <f>Q155*H155</f>
        <v>0</v>
      </c>
      <c r="S155" s="237">
        <v>0</v>
      </c>
      <c r="T155" s="238">
        <f>S155*H155</f>
        <v>0</v>
      </c>
      <c r="U155" s="40"/>
      <c r="V155" s="40"/>
      <c r="W155" s="40"/>
      <c r="X155" s="40"/>
      <c r="Y155" s="40"/>
      <c r="Z155" s="40"/>
      <c r="AA155" s="40"/>
      <c r="AB155" s="40"/>
      <c r="AC155" s="40"/>
      <c r="AD155" s="40"/>
      <c r="AE155" s="40"/>
      <c r="AR155" s="239" t="s">
        <v>169</v>
      </c>
      <c r="AT155" s="239" t="s">
        <v>164</v>
      </c>
      <c r="AU155" s="239" t="s">
        <v>86</v>
      </c>
      <c r="AY155" s="19" t="s">
        <v>162</v>
      </c>
      <c r="BE155" s="240">
        <f>IF(N155="základní",J155,0)</f>
        <v>0</v>
      </c>
      <c r="BF155" s="240">
        <f>IF(N155="snížená",J155,0)</f>
        <v>0</v>
      </c>
      <c r="BG155" s="240">
        <f>IF(N155="zákl. přenesená",J155,0)</f>
        <v>0</v>
      </c>
      <c r="BH155" s="240">
        <f>IF(N155="sníž. přenesená",J155,0)</f>
        <v>0</v>
      </c>
      <c r="BI155" s="240">
        <f>IF(N155="nulová",J155,0)</f>
        <v>0</v>
      </c>
      <c r="BJ155" s="19" t="s">
        <v>84</v>
      </c>
      <c r="BK155" s="240">
        <f>ROUND(I155*H155,2)</f>
        <v>0</v>
      </c>
      <c r="BL155" s="19" t="s">
        <v>169</v>
      </c>
      <c r="BM155" s="239" t="s">
        <v>809</v>
      </c>
    </row>
    <row r="156" s="2" customFormat="1">
      <c r="A156" s="40"/>
      <c r="B156" s="41"/>
      <c r="C156" s="42"/>
      <c r="D156" s="241" t="s">
        <v>171</v>
      </c>
      <c r="E156" s="42"/>
      <c r="F156" s="242" t="s">
        <v>230</v>
      </c>
      <c r="G156" s="42"/>
      <c r="H156" s="42"/>
      <c r="I156" s="148"/>
      <c r="J156" s="42"/>
      <c r="K156" s="42"/>
      <c r="L156" s="46"/>
      <c r="M156" s="243"/>
      <c r="N156" s="244"/>
      <c r="O156" s="86"/>
      <c r="P156" s="86"/>
      <c r="Q156" s="86"/>
      <c r="R156" s="86"/>
      <c r="S156" s="86"/>
      <c r="T156" s="87"/>
      <c r="U156" s="40"/>
      <c r="V156" s="40"/>
      <c r="W156" s="40"/>
      <c r="X156" s="40"/>
      <c r="Y156" s="40"/>
      <c r="Z156" s="40"/>
      <c r="AA156" s="40"/>
      <c r="AB156" s="40"/>
      <c r="AC156" s="40"/>
      <c r="AD156" s="40"/>
      <c r="AE156" s="40"/>
      <c r="AT156" s="19" t="s">
        <v>171</v>
      </c>
      <c r="AU156" s="19" t="s">
        <v>86</v>
      </c>
    </row>
    <row r="157" s="16" customFormat="1">
      <c r="A157" s="16"/>
      <c r="B157" s="278"/>
      <c r="C157" s="279"/>
      <c r="D157" s="241" t="s">
        <v>173</v>
      </c>
      <c r="E157" s="280" t="s">
        <v>19</v>
      </c>
      <c r="F157" s="281" t="s">
        <v>231</v>
      </c>
      <c r="G157" s="279"/>
      <c r="H157" s="280" t="s">
        <v>19</v>
      </c>
      <c r="I157" s="282"/>
      <c r="J157" s="279"/>
      <c r="K157" s="279"/>
      <c r="L157" s="283"/>
      <c r="M157" s="284"/>
      <c r="N157" s="285"/>
      <c r="O157" s="285"/>
      <c r="P157" s="285"/>
      <c r="Q157" s="285"/>
      <c r="R157" s="285"/>
      <c r="S157" s="285"/>
      <c r="T157" s="286"/>
      <c r="U157" s="16"/>
      <c r="V157" s="16"/>
      <c r="W157" s="16"/>
      <c r="X157" s="16"/>
      <c r="Y157" s="16"/>
      <c r="Z157" s="16"/>
      <c r="AA157" s="16"/>
      <c r="AB157" s="16"/>
      <c r="AC157" s="16"/>
      <c r="AD157" s="16"/>
      <c r="AE157" s="16"/>
      <c r="AT157" s="287" t="s">
        <v>173</v>
      </c>
      <c r="AU157" s="287" t="s">
        <v>86</v>
      </c>
      <c r="AV157" s="16" t="s">
        <v>84</v>
      </c>
      <c r="AW157" s="16" t="s">
        <v>37</v>
      </c>
      <c r="AX157" s="16" t="s">
        <v>76</v>
      </c>
      <c r="AY157" s="287" t="s">
        <v>162</v>
      </c>
    </row>
    <row r="158" s="13" customFormat="1">
      <c r="A158" s="13"/>
      <c r="B158" s="245"/>
      <c r="C158" s="246"/>
      <c r="D158" s="241" t="s">
        <v>173</v>
      </c>
      <c r="E158" s="247" t="s">
        <v>19</v>
      </c>
      <c r="F158" s="248" t="s">
        <v>810</v>
      </c>
      <c r="G158" s="246"/>
      <c r="H158" s="249">
        <v>6.4000000000000004</v>
      </c>
      <c r="I158" s="250"/>
      <c r="J158" s="246"/>
      <c r="K158" s="246"/>
      <c r="L158" s="251"/>
      <c r="M158" s="252"/>
      <c r="N158" s="253"/>
      <c r="O158" s="253"/>
      <c r="P158" s="253"/>
      <c r="Q158" s="253"/>
      <c r="R158" s="253"/>
      <c r="S158" s="253"/>
      <c r="T158" s="254"/>
      <c r="U158" s="13"/>
      <c r="V158" s="13"/>
      <c r="W158" s="13"/>
      <c r="X158" s="13"/>
      <c r="Y158" s="13"/>
      <c r="Z158" s="13"/>
      <c r="AA158" s="13"/>
      <c r="AB158" s="13"/>
      <c r="AC158" s="13"/>
      <c r="AD158" s="13"/>
      <c r="AE158" s="13"/>
      <c r="AT158" s="255" t="s">
        <v>173</v>
      </c>
      <c r="AU158" s="255" t="s">
        <v>86</v>
      </c>
      <c r="AV158" s="13" t="s">
        <v>86</v>
      </c>
      <c r="AW158" s="13" t="s">
        <v>37</v>
      </c>
      <c r="AX158" s="13" t="s">
        <v>76</v>
      </c>
      <c r="AY158" s="255" t="s">
        <v>162</v>
      </c>
    </row>
    <row r="159" s="13" customFormat="1">
      <c r="A159" s="13"/>
      <c r="B159" s="245"/>
      <c r="C159" s="246"/>
      <c r="D159" s="241" t="s">
        <v>173</v>
      </c>
      <c r="E159" s="247" t="s">
        <v>19</v>
      </c>
      <c r="F159" s="248" t="s">
        <v>811</v>
      </c>
      <c r="G159" s="246"/>
      <c r="H159" s="249">
        <v>5.7599999999999998</v>
      </c>
      <c r="I159" s="250"/>
      <c r="J159" s="246"/>
      <c r="K159" s="246"/>
      <c r="L159" s="251"/>
      <c r="M159" s="252"/>
      <c r="N159" s="253"/>
      <c r="O159" s="253"/>
      <c r="P159" s="253"/>
      <c r="Q159" s="253"/>
      <c r="R159" s="253"/>
      <c r="S159" s="253"/>
      <c r="T159" s="254"/>
      <c r="U159" s="13"/>
      <c r="V159" s="13"/>
      <c r="W159" s="13"/>
      <c r="X159" s="13"/>
      <c r="Y159" s="13"/>
      <c r="Z159" s="13"/>
      <c r="AA159" s="13"/>
      <c r="AB159" s="13"/>
      <c r="AC159" s="13"/>
      <c r="AD159" s="13"/>
      <c r="AE159" s="13"/>
      <c r="AT159" s="255" t="s">
        <v>173</v>
      </c>
      <c r="AU159" s="255" t="s">
        <v>86</v>
      </c>
      <c r="AV159" s="13" t="s">
        <v>86</v>
      </c>
      <c r="AW159" s="13" t="s">
        <v>37</v>
      </c>
      <c r="AX159" s="13" t="s">
        <v>76</v>
      </c>
      <c r="AY159" s="255" t="s">
        <v>162</v>
      </c>
    </row>
    <row r="160" s="13" customFormat="1">
      <c r="A160" s="13"/>
      <c r="B160" s="245"/>
      <c r="C160" s="246"/>
      <c r="D160" s="241" t="s">
        <v>173</v>
      </c>
      <c r="E160" s="247" t="s">
        <v>19</v>
      </c>
      <c r="F160" s="248" t="s">
        <v>812</v>
      </c>
      <c r="G160" s="246"/>
      <c r="H160" s="249">
        <v>26.879999999999999</v>
      </c>
      <c r="I160" s="250"/>
      <c r="J160" s="246"/>
      <c r="K160" s="246"/>
      <c r="L160" s="251"/>
      <c r="M160" s="252"/>
      <c r="N160" s="253"/>
      <c r="O160" s="253"/>
      <c r="P160" s="253"/>
      <c r="Q160" s="253"/>
      <c r="R160" s="253"/>
      <c r="S160" s="253"/>
      <c r="T160" s="254"/>
      <c r="U160" s="13"/>
      <c r="V160" s="13"/>
      <c r="W160" s="13"/>
      <c r="X160" s="13"/>
      <c r="Y160" s="13"/>
      <c r="Z160" s="13"/>
      <c r="AA160" s="13"/>
      <c r="AB160" s="13"/>
      <c r="AC160" s="13"/>
      <c r="AD160" s="13"/>
      <c r="AE160" s="13"/>
      <c r="AT160" s="255" t="s">
        <v>173</v>
      </c>
      <c r="AU160" s="255" t="s">
        <v>86</v>
      </c>
      <c r="AV160" s="13" t="s">
        <v>86</v>
      </c>
      <c r="AW160" s="13" t="s">
        <v>37</v>
      </c>
      <c r="AX160" s="13" t="s">
        <v>76</v>
      </c>
      <c r="AY160" s="255" t="s">
        <v>162</v>
      </c>
    </row>
    <row r="161" s="13" customFormat="1">
      <c r="A161" s="13"/>
      <c r="B161" s="245"/>
      <c r="C161" s="246"/>
      <c r="D161" s="241" t="s">
        <v>173</v>
      </c>
      <c r="E161" s="247" t="s">
        <v>19</v>
      </c>
      <c r="F161" s="248" t="s">
        <v>813</v>
      </c>
      <c r="G161" s="246"/>
      <c r="H161" s="249">
        <v>19.199999999999999</v>
      </c>
      <c r="I161" s="250"/>
      <c r="J161" s="246"/>
      <c r="K161" s="246"/>
      <c r="L161" s="251"/>
      <c r="M161" s="252"/>
      <c r="N161" s="253"/>
      <c r="O161" s="253"/>
      <c r="P161" s="253"/>
      <c r="Q161" s="253"/>
      <c r="R161" s="253"/>
      <c r="S161" s="253"/>
      <c r="T161" s="254"/>
      <c r="U161" s="13"/>
      <c r="V161" s="13"/>
      <c r="W161" s="13"/>
      <c r="X161" s="13"/>
      <c r="Y161" s="13"/>
      <c r="Z161" s="13"/>
      <c r="AA161" s="13"/>
      <c r="AB161" s="13"/>
      <c r="AC161" s="13"/>
      <c r="AD161" s="13"/>
      <c r="AE161" s="13"/>
      <c r="AT161" s="255" t="s">
        <v>173</v>
      </c>
      <c r="AU161" s="255" t="s">
        <v>86</v>
      </c>
      <c r="AV161" s="13" t="s">
        <v>86</v>
      </c>
      <c r="AW161" s="13" t="s">
        <v>37</v>
      </c>
      <c r="AX161" s="13" t="s">
        <v>76</v>
      </c>
      <c r="AY161" s="255" t="s">
        <v>162</v>
      </c>
    </row>
    <row r="162" s="13" customFormat="1">
      <c r="A162" s="13"/>
      <c r="B162" s="245"/>
      <c r="C162" s="246"/>
      <c r="D162" s="241" t="s">
        <v>173</v>
      </c>
      <c r="E162" s="247" t="s">
        <v>19</v>
      </c>
      <c r="F162" s="248" t="s">
        <v>814</v>
      </c>
      <c r="G162" s="246"/>
      <c r="H162" s="249">
        <v>12.48</v>
      </c>
      <c r="I162" s="250"/>
      <c r="J162" s="246"/>
      <c r="K162" s="246"/>
      <c r="L162" s="251"/>
      <c r="M162" s="252"/>
      <c r="N162" s="253"/>
      <c r="O162" s="253"/>
      <c r="P162" s="253"/>
      <c r="Q162" s="253"/>
      <c r="R162" s="253"/>
      <c r="S162" s="253"/>
      <c r="T162" s="254"/>
      <c r="U162" s="13"/>
      <c r="V162" s="13"/>
      <c r="W162" s="13"/>
      <c r="X162" s="13"/>
      <c r="Y162" s="13"/>
      <c r="Z162" s="13"/>
      <c r="AA162" s="13"/>
      <c r="AB162" s="13"/>
      <c r="AC162" s="13"/>
      <c r="AD162" s="13"/>
      <c r="AE162" s="13"/>
      <c r="AT162" s="255" t="s">
        <v>173</v>
      </c>
      <c r="AU162" s="255" t="s">
        <v>86</v>
      </c>
      <c r="AV162" s="13" t="s">
        <v>86</v>
      </c>
      <c r="AW162" s="13" t="s">
        <v>37</v>
      </c>
      <c r="AX162" s="13" t="s">
        <v>76</v>
      </c>
      <c r="AY162" s="255" t="s">
        <v>162</v>
      </c>
    </row>
    <row r="163" s="13" customFormat="1">
      <c r="A163" s="13"/>
      <c r="B163" s="245"/>
      <c r="C163" s="246"/>
      <c r="D163" s="241" t="s">
        <v>173</v>
      </c>
      <c r="E163" s="247" t="s">
        <v>19</v>
      </c>
      <c r="F163" s="248" t="s">
        <v>815</v>
      </c>
      <c r="G163" s="246"/>
      <c r="H163" s="249">
        <v>34.399999999999999</v>
      </c>
      <c r="I163" s="250"/>
      <c r="J163" s="246"/>
      <c r="K163" s="246"/>
      <c r="L163" s="251"/>
      <c r="M163" s="252"/>
      <c r="N163" s="253"/>
      <c r="O163" s="253"/>
      <c r="P163" s="253"/>
      <c r="Q163" s="253"/>
      <c r="R163" s="253"/>
      <c r="S163" s="253"/>
      <c r="T163" s="254"/>
      <c r="U163" s="13"/>
      <c r="V163" s="13"/>
      <c r="W163" s="13"/>
      <c r="X163" s="13"/>
      <c r="Y163" s="13"/>
      <c r="Z163" s="13"/>
      <c r="AA163" s="13"/>
      <c r="AB163" s="13"/>
      <c r="AC163" s="13"/>
      <c r="AD163" s="13"/>
      <c r="AE163" s="13"/>
      <c r="AT163" s="255" t="s">
        <v>173</v>
      </c>
      <c r="AU163" s="255" t="s">
        <v>86</v>
      </c>
      <c r="AV163" s="13" t="s">
        <v>86</v>
      </c>
      <c r="AW163" s="13" t="s">
        <v>37</v>
      </c>
      <c r="AX163" s="13" t="s">
        <v>76</v>
      </c>
      <c r="AY163" s="255" t="s">
        <v>162</v>
      </c>
    </row>
    <row r="164" s="13" customFormat="1">
      <c r="A164" s="13"/>
      <c r="B164" s="245"/>
      <c r="C164" s="246"/>
      <c r="D164" s="241" t="s">
        <v>173</v>
      </c>
      <c r="E164" s="247" t="s">
        <v>19</v>
      </c>
      <c r="F164" s="248" t="s">
        <v>816</v>
      </c>
      <c r="G164" s="246"/>
      <c r="H164" s="249">
        <v>25.600000000000001</v>
      </c>
      <c r="I164" s="250"/>
      <c r="J164" s="246"/>
      <c r="K164" s="246"/>
      <c r="L164" s="251"/>
      <c r="M164" s="252"/>
      <c r="N164" s="253"/>
      <c r="O164" s="253"/>
      <c r="P164" s="253"/>
      <c r="Q164" s="253"/>
      <c r="R164" s="253"/>
      <c r="S164" s="253"/>
      <c r="T164" s="254"/>
      <c r="U164" s="13"/>
      <c r="V164" s="13"/>
      <c r="W164" s="13"/>
      <c r="X164" s="13"/>
      <c r="Y164" s="13"/>
      <c r="Z164" s="13"/>
      <c r="AA164" s="13"/>
      <c r="AB164" s="13"/>
      <c r="AC164" s="13"/>
      <c r="AD164" s="13"/>
      <c r="AE164" s="13"/>
      <c r="AT164" s="255" t="s">
        <v>173</v>
      </c>
      <c r="AU164" s="255" t="s">
        <v>86</v>
      </c>
      <c r="AV164" s="13" t="s">
        <v>86</v>
      </c>
      <c r="AW164" s="13" t="s">
        <v>37</v>
      </c>
      <c r="AX164" s="13" t="s">
        <v>76</v>
      </c>
      <c r="AY164" s="255" t="s">
        <v>162</v>
      </c>
    </row>
    <row r="165" s="13" customFormat="1">
      <c r="A165" s="13"/>
      <c r="B165" s="245"/>
      <c r="C165" s="246"/>
      <c r="D165" s="241" t="s">
        <v>173</v>
      </c>
      <c r="E165" s="247" t="s">
        <v>19</v>
      </c>
      <c r="F165" s="248" t="s">
        <v>817</v>
      </c>
      <c r="G165" s="246"/>
      <c r="H165" s="249">
        <v>25.600000000000001</v>
      </c>
      <c r="I165" s="250"/>
      <c r="J165" s="246"/>
      <c r="K165" s="246"/>
      <c r="L165" s="251"/>
      <c r="M165" s="252"/>
      <c r="N165" s="253"/>
      <c r="O165" s="253"/>
      <c r="P165" s="253"/>
      <c r="Q165" s="253"/>
      <c r="R165" s="253"/>
      <c r="S165" s="253"/>
      <c r="T165" s="254"/>
      <c r="U165" s="13"/>
      <c r="V165" s="13"/>
      <c r="W165" s="13"/>
      <c r="X165" s="13"/>
      <c r="Y165" s="13"/>
      <c r="Z165" s="13"/>
      <c r="AA165" s="13"/>
      <c r="AB165" s="13"/>
      <c r="AC165" s="13"/>
      <c r="AD165" s="13"/>
      <c r="AE165" s="13"/>
      <c r="AT165" s="255" t="s">
        <v>173</v>
      </c>
      <c r="AU165" s="255" t="s">
        <v>86</v>
      </c>
      <c r="AV165" s="13" t="s">
        <v>86</v>
      </c>
      <c r="AW165" s="13" t="s">
        <v>37</v>
      </c>
      <c r="AX165" s="13" t="s">
        <v>76</v>
      </c>
      <c r="AY165" s="255" t="s">
        <v>162</v>
      </c>
    </row>
    <row r="166" s="13" customFormat="1">
      <c r="A166" s="13"/>
      <c r="B166" s="245"/>
      <c r="C166" s="246"/>
      <c r="D166" s="241" t="s">
        <v>173</v>
      </c>
      <c r="E166" s="247" t="s">
        <v>19</v>
      </c>
      <c r="F166" s="248" t="s">
        <v>818</v>
      </c>
      <c r="G166" s="246"/>
      <c r="H166" s="249">
        <v>19.68</v>
      </c>
      <c r="I166" s="250"/>
      <c r="J166" s="246"/>
      <c r="K166" s="246"/>
      <c r="L166" s="251"/>
      <c r="M166" s="252"/>
      <c r="N166" s="253"/>
      <c r="O166" s="253"/>
      <c r="P166" s="253"/>
      <c r="Q166" s="253"/>
      <c r="R166" s="253"/>
      <c r="S166" s="253"/>
      <c r="T166" s="254"/>
      <c r="U166" s="13"/>
      <c r="V166" s="13"/>
      <c r="W166" s="13"/>
      <c r="X166" s="13"/>
      <c r="Y166" s="13"/>
      <c r="Z166" s="13"/>
      <c r="AA166" s="13"/>
      <c r="AB166" s="13"/>
      <c r="AC166" s="13"/>
      <c r="AD166" s="13"/>
      <c r="AE166" s="13"/>
      <c r="AT166" s="255" t="s">
        <v>173</v>
      </c>
      <c r="AU166" s="255" t="s">
        <v>86</v>
      </c>
      <c r="AV166" s="13" t="s">
        <v>86</v>
      </c>
      <c r="AW166" s="13" t="s">
        <v>37</v>
      </c>
      <c r="AX166" s="13" t="s">
        <v>76</v>
      </c>
      <c r="AY166" s="255" t="s">
        <v>162</v>
      </c>
    </row>
    <row r="167" s="13" customFormat="1">
      <c r="A167" s="13"/>
      <c r="B167" s="245"/>
      <c r="C167" s="246"/>
      <c r="D167" s="241" t="s">
        <v>173</v>
      </c>
      <c r="E167" s="247" t="s">
        <v>19</v>
      </c>
      <c r="F167" s="248" t="s">
        <v>819</v>
      </c>
      <c r="G167" s="246"/>
      <c r="H167" s="249">
        <v>17.600000000000001</v>
      </c>
      <c r="I167" s="250"/>
      <c r="J167" s="246"/>
      <c r="K167" s="246"/>
      <c r="L167" s="251"/>
      <c r="M167" s="252"/>
      <c r="N167" s="253"/>
      <c r="O167" s="253"/>
      <c r="P167" s="253"/>
      <c r="Q167" s="253"/>
      <c r="R167" s="253"/>
      <c r="S167" s="253"/>
      <c r="T167" s="254"/>
      <c r="U167" s="13"/>
      <c r="V167" s="13"/>
      <c r="W167" s="13"/>
      <c r="X167" s="13"/>
      <c r="Y167" s="13"/>
      <c r="Z167" s="13"/>
      <c r="AA167" s="13"/>
      <c r="AB167" s="13"/>
      <c r="AC167" s="13"/>
      <c r="AD167" s="13"/>
      <c r="AE167" s="13"/>
      <c r="AT167" s="255" t="s">
        <v>173</v>
      </c>
      <c r="AU167" s="255" t="s">
        <v>86</v>
      </c>
      <c r="AV167" s="13" t="s">
        <v>86</v>
      </c>
      <c r="AW167" s="13" t="s">
        <v>37</v>
      </c>
      <c r="AX167" s="13" t="s">
        <v>76</v>
      </c>
      <c r="AY167" s="255" t="s">
        <v>162</v>
      </c>
    </row>
    <row r="168" s="13" customFormat="1">
      <c r="A168" s="13"/>
      <c r="B168" s="245"/>
      <c r="C168" s="246"/>
      <c r="D168" s="241" t="s">
        <v>173</v>
      </c>
      <c r="E168" s="247" t="s">
        <v>19</v>
      </c>
      <c r="F168" s="248" t="s">
        <v>820</v>
      </c>
      <c r="G168" s="246"/>
      <c r="H168" s="249">
        <v>13.44</v>
      </c>
      <c r="I168" s="250"/>
      <c r="J168" s="246"/>
      <c r="K168" s="246"/>
      <c r="L168" s="251"/>
      <c r="M168" s="252"/>
      <c r="N168" s="253"/>
      <c r="O168" s="253"/>
      <c r="P168" s="253"/>
      <c r="Q168" s="253"/>
      <c r="R168" s="253"/>
      <c r="S168" s="253"/>
      <c r="T168" s="254"/>
      <c r="U168" s="13"/>
      <c r="V168" s="13"/>
      <c r="W168" s="13"/>
      <c r="X168" s="13"/>
      <c r="Y168" s="13"/>
      <c r="Z168" s="13"/>
      <c r="AA168" s="13"/>
      <c r="AB168" s="13"/>
      <c r="AC168" s="13"/>
      <c r="AD168" s="13"/>
      <c r="AE168" s="13"/>
      <c r="AT168" s="255" t="s">
        <v>173</v>
      </c>
      <c r="AU168" s="255" t="s">
        <v>86</v>
      </c>
      <c r="AV168" s="13" t="s">
        <v>86</v>
      </c>
      <c r="AW168" s="13" t="s">
        <v>37</v>
      </c>
      <c r="AX168" s="13" t="s">
        <v>76</v>
      </c>
      <c r="AY168" s="255" t="s">
        <v>162</v>
      </c>
    </row>
    <row r="169" s="14" customFormat="1">
      <c r="A169" s="14"/>
      <c r="B169" s="256"/>
      <c r="C169" s="257"/>
      <c r="D169" s="241" t="s">
        <v>173</v>
      </c>
      <c r="E169" s="258" t="s">
        <v>19</v>
      </c>
      <c r="F169" s="259" t="s">
        <v>821</v>
      </c>
      <c r="G169" s="257"/>
      <c r="H169" s="260">
        <v>207.03999999999999</v>
      </c>
      <c r="I169" s="261"/>
      <c r="J169" s="257"/>
      <c r="K169" s="257"/>
      <c r="L169" s="262"/>
      <c r="M169" s="263"/>
      <c r="N169" s="264"/>
      <c r="O169" s="264"/>
      <c r="P169" s="264"/>
      <c r="Q169" s="264"/>
      <c r="R169" s="264"/>
      <c r="S169" s="264"/>
      <c r="T169" s="265"/>
      <c r="U169" s="14"/>
      <c r="V169" s="14"/>
      <c r="W169" s="14"/>
      <c r="X169" s="14"/>
      <c r="Y169" s="14"/>
      <c r="Z169" s="14"/>
      <c r="AA169" s="14"/>
      <c r="AB169" s="14"/>
      <c r="AC169" s="14"/>
      <c r="AD169" s="14"/>
      <c r="AE169" s="14"/>
      <c r="AT169" s="266" t="s">
        <v>173</v>
      </c>
      <c r="AU169" s="266" t="s">
        <v>86</v>
      </c>
      <c r="AV169" s="14" t="s">
        <v>176</v>
      </c>
      <c r="AW169" s="14" t="s">
        <v>37</v>
      </c>
      <c r="AX169" s="14" t="s">
        <v>76</v>
      </c>
      <c r="AY169" s="266" t="s">
        <v>162</v>
      </c>
    </row>
    <row r="170" s="13" customFormat="1">
      <c r="A170" s="13"/>
      <c r="B170" s="245"/>
      <c r="C170" s="246"/>
      <c r="D170" s="241" t="s">
        <v>173</v>
      </c>
      <c r="E170" s="247" t="s">
        <v>19</v>
      </c>
      <c r="F170" s="248" t="s">
        <v>822</v>
      </c>
      <c r="G170" s="246"/>
      <c r="H170" s="249">
        <v>113.06</v>
      </c>
      <c r="I170" s="250"/>
      <c r="J170" s="246"/>
      <c r="K170" s="246"/>
      <c r="L170" s="251"/>
      <c r="M170" s="252"/>
      <c r="N170" s="253"/>
      <c r="O170" s="253"/>
      <c r="P170" s="253"/>
      <c r="Q170" s="253"/>
      <c r="R170" s="253"/>
      <c r="S170" s="253"/>
      <c r="T170" s="254"/>
      <c r="U170" s="13"/>
      <c r="V170" s="13"/>
      <c r="W170" s="13"/>
      <c r="X170" s="13"/>
      <c r="Y170" s="13"/>
      <c r="Z170" s="13"/>
      <c r="AA170" s="13"/>
      <c r="AB170" s="13"/>
      <c r="AC170" s="13"/>
      <c r="AD170" s="13"/>
      <c r="AE170" s="13"/>
      <c r="AT170" s="255" t="s">
        <v>173</v>
      </c>
      <c r="AU170" s="255" t="s">
        <v>86</v>
      </c>
      <c r="AV170" s="13" t="s">
        <v>86</v>
      </c>
      <c r="AW170" s="13" t="s">
        <v>37</v>
      </c>
      <c r="AX170" s="13" t="s">
        <v>76</v>
      </c>
      <c r="AY170" s="255" t="s">
        <v>162</v>
      </c>
    </row>
    <row r="171" s="13" customFormat="1">
      <c r="A171" s="13"/>
      <c r="B171" s="245"/>
      <c r="C171" s="246"/>
      <c r="D171" s="241" t="s">
        <v>173</v>
      </c>
      <c r="E171" s="247" t="s">
        <v>19</v>
      </c>
      <c r="F171" s="248" t="s">
        <v>823</v>
      </c>
      <c r="G171" s="246"/>
      <c r="H171" s="249">
        <v>105.52</v>
      </c>
      <c r="I171" s="250"/>
      <c r="J171" s="246"/>
      <c r="K171" s="246"/>
      <c r="L171" s="251"/>
      <c r="M171" s="252"/>
      <c r="N171" s="253"/>
      <c r="O171" s="253"/>
      <c r="P171" s="253"/>
      <c r="Q171" s="253"/>
      <c r="R171" s="253"/>
      <c r="S171" s="253"/>
      <c r="T171" s="254"/>
      <c r="U171" s="13"/>
      <c r="V171" s="13"/>
      <c r="W171" s="13"/>
      <c r="X171" s="13"/>
      <c r="Y171" s="13"/>
      <c r="Z171" s="13"/>
      <c r="AA171" s="13"/>
      <c r="AB171" s="13"/>
      <c r="AC171" s="13"/>
      <c r="AD171" s="13"/>
      <c r="AE171" s="13"/>
      <c r="AT171" s="255" t="s">
        <v>173</v>
      </c>
      <c r="AU171" s="255" t="s">
        <v>86</v>
      </c>
      <c r="AV171" s="13" t="s">
        <v>86</v>
      </c>
      <c r="AW171" s="13" t="s">
        <v>37</v>
      </c>
      <c r="AX171" s="13" t="s">
        <v>76</v>
      </c>
      <c r="AY171" s="255" t="s">
        <v>162</v>
      </c>
    </row>
    <row r="172" s="13" customFormat="1">
      <c r="A172" s="13"/>
      <c r="B172" s="245"/>
      <c r="C172" s="246"/>
      <c r="D172" s="241" t="s">
        <v>173</v>
      </c>
      <c r="E172" s="247" t="s">
        <v>19</v>
      </c>
      <c r="F172" s="248" t="s">
        <v>824</v>
      </c>
      <c r="G172" s="246"/>
      <c r="H172" s="249">
        <v>15.25</v>
      </c>
      <c r="I172" s="250"/>
      <c r="J172" s="246"/>
      <c r="K172" s="246"/>
      <c r="L172" s="251"/>
      <c r="M172" s="252"/>
      <c r="N172" s="253"/>
      <c r="O172" s="253"/>
      <c r="P172" s="253"/>
      <c r="Q172" s="253"/>
      <c r="R172" s="253"/>
      <c r="S172" s="253"/>
      <c r="T172" s="254"/>
      <c r="U172" s="13"/>
      <c r="V172" s="13"/>
      <c r="W172" s="13"/>
      <c r="X172" s="13"/>
      <c r="Y172" s="13"/>
      <c r="Z172" s="13"/>
      <c r="AA172" s="13"/>
      <c r="AB172" s="13"/>
      <c r="AC172" s="13"/>
      <c r="AD172" s="13"/>
      <c r="AE172" s="13"/>
      <c r="AT172" s="255" t="s">
        <v>173</v>
      </c>
      <c r="AU172" s="255" t="s">
        <v>86</v>
      </c>
      <c r="AV172" s="13" t="s">
        <v>86</v>
      </c>
      <c r="AW172" s="13" t="s">
        <v>37</v>
      </c>
      <c r="AX172" s="13" t="s">
        <v>76</v>
      </c>
      <c r="AY172" s="255" t="s">
        <v>162</v>
      </c>
    </row>
    <row r="173" s="13" customFormat="1">
      <c r="A173" s="13"/>
      <c r="B173" s="245"/>
      <c r="C173" s="246"/>
      <c r="D173" s="241" t="s">
        <v>173</v>
      </c>
      <c r="E173" s="247" t="s">
        <v>19</v>
      </c>
      <c r="F173" s="248" t="s">
        <v>825</v>
      </c>
      <c r="G173" s="246"/>
      <c r="H173" s="249">
        <v>8</v>
      </c>
      <c r="I173" s="250"/>
      <c r="J173" s="246"/>
      <c r="K173" s="246"/>
      <c r="L173" s="251"/>
      <c r="M173" s="252"/>
      <c r="N173" s="253"/>
      <c r="O173" s="253"/>
      <c r="P173" s="253"/>
      <c r="Q173" s="253"/>
      <c r="R173" s="253"/>
      <c r="S173" s="253"/>
      <c r="T173" s="254"/>
      <c r="U173" s="13"/>
      <c r="V173" s="13"/>
      <c r="W173" s="13"/>
      <c r="X173" s="13"/>
      <c r="Y173" s="13"/>
      <c r="Z173" s="13"/>
      <c r="AA173" s="13"/>
      <c r="AB173" s="13"/>
      <c r="AC173" s="13"/>
      <c r="AD173" s="13"/>
      <c r="AE173" s="13"/>
      <c r="AT173" s="255" t="s">
        <v>173</v>
      </c>
      <c r="AU173" s="255" t="s">
        <v>86</v>
      </c>
      <c r="AV173" s="13" t="s">
        <v>86</v>
      </c>
      <c r="AW173" s="13" t="s">
        <v>37</v>
      </c>
      <c r="AX173" s="13" t="s">
        <v>76</v>
      </c>
      <c r="AY173" s="255" t="s">
        <v>162</v>
      </c>
    </row>
    <row r="174" s="13" customFormat="1">
      <c r="A174" s="13"/>
      <c r="B174" s="245"/>
      <c r="C174" s="246"/>
      <c r="D174" s="241" t="s">
        <v>173</v>
      </c>
      <c r="E174" s="247" t="s">
        <v>19</v>
      </c>
      <c r="F174" s="248" t="s">
        <v>826</v>
      </c>
      <c r="G174" s="246"/>
      <c r="H174" s="249">
        <v>17</v>
      </c>
      <c r="I174" s="250"/>
      <c r="J174" s="246"/>
      <c r="K174" s="246"/>
      <c r="L174" s="251"/>
      <c r="M174" s="252"/>
      <c r="N174" s="253"/>
      <c r="O174" s="253"/>
      <c r="P174" s="253"/>
      <c r="Q174" s="253"/>
      <c r="R174" s="253"/>
      <c r="S174" s="253"/>
      <c r="T174" s="254"/>
      <c r="U174" s="13"/>
      <c r="V174" s="13"/>
      <c r="W174" s="13"/>
      <c r="X174" s="13"/>
      <c r="Y174" s="13"/>
      <c r="Z174" s="13"/>
      <c r="AA174" s="13"/>
      <c r="AB174" s="13"/>
      <c r="AC174" s="13"/>
      <c r="AD174" s="13"/>
      <c r="AE174" s="13"/>
      <c r="AT174" s="255" t="s">
        <v>173</v>
      </c>
      <c r="AU174" s="255" t="s">
        <v>86</v>
      </c>
      <c r="AV174" s="13" t="s">
        <v>86</v>
      </c>
      <c r="AW174" s="13" t="s">
        <v>37</v>
      </c>
      <c r="AX174" s="13" t="s">
        <v>76</v>
      </c>
      <c r="AY174" s="255" t="s">
        <v>162</v>
      </c>
    </row>
    <row r="175" s="13" customFormat="1">
      <c r="A175" s="13"/>
      <c r="B175" s="245"/>
      <c r="C175" s="246"/>
      <c r="D175" s="241" t="s">
        <v>173</v>
      </c>
      <c r="E175" s="247" t="s">
        <v>19</v>
      </c>
      <c r="F175" s="248" t="s">
        <v>827</v>
      </c>
      <c r="G175" s="246"/>
      <c r="H175" s="249">
        <v>8</v>
      </c>
      <c r="I175" s="250"/>
      <c r="J175" s="246"/>
      <c r="K175" s="246"/>
      <c r="L175" s="251"/>
      <c r="M175" s="252"/>
      <c r="N175" s="253"/>
      <c r="O175" s="253"/>
      <c r="P175" s="253"/>
      <c r="Q175" s="253"/>
      <c r="R175" s="253"/>
      <c r="S175" s="253"/>
      <c r="T175" s="254"/>
      <c r="U175" s="13"/>
      <c r="V175" s="13"/>
      <c r="W175" s="13"/>
      <c r="X175" s="13"/>
      <c r="Y175" s="13"/>
      <c r="Z175" s="13"/>
      <c r="AA175" s="13"/>
      <c r="AB175" s="13"/>
      <c r="AC175" s="13"/>
      <c r="AD175" s="13"/>
      <c r="AE175" s="13"/>
      <c r="AT175" s="255" t="s">
        <v>173</v>
      </c>
      <c r="AU175" s="255" t="s">
        <v>86</v>
      </c>
      <c r="AV175" s="13" t="s">
        <v>86</v>
      </c>
      <c r="AW175" s="13" t="s">
        <v>37</v>
      </c>
      <c r="AX175" s="13" t="s">
        <v>76</v>
      </c>
      <c r="AY175" s="255" t="s">
        <v>162</v>
      </c>
    </row>
    <row r="176" s="14" customFormat="1">
      <c r="A176" s="14"/>
      <c r="B176" s="256"/>
      <c r="C176" s="257"/>
      <c r="D176" s="241" t="s">
        <v>173</v>
      </c>
      <c r="E176" s="258" t="s">
        <v>19</v>
      </c>
      <c r="F176" s="259" t="s">
        <v>828</v>
      </c>
      <c r="G176" s="257"/>
      <c r="H176" s="260">
        <v>266.82999999999998</v>
      </c>
      <c r="I176" s="261"/>
      <c r="J176" s="257"/>
      <c r="K176" s="257"/>
      <c r="L176" s="262"/>
      <c r="M176" s="263"/>
      <c r="N176" s="264"/>
      <c r="O176" s="264"/>
      <c r="P176" s="264"/>
      <c r="Q176" s="264"/>
      <c r="R176" s="264"/>
      <c r="S176" s="264"/>
      <c r="T176" s="265"/>
      <c r="U176" s="14"/>
      <c r="V176" s="14"/>
      <c r="W176" s="14"/>
      <c r="X176" s="14"/>
      <c r="Y176" s="14"/>
      <c r="Z176" s="14"/>
      <c r="AA176" s="14"/>
      <c r="AB176" s="14"/>
      <c r="AC176" s="14"/>
      <c r="AD176" s="14"/>
      <c r="AE176" s="14"/>
      <c r="AT176" s="266" t="s">
        <v>173</v>
      </c>
      <c r="AU176" s="266" t="s">
        <v>86</v>
      </c>
      <c r="AV176" s="14" t="s">
        <v>176</v>
      </c>
      <c r="AW176" s="14" t="s">
        <v>37</v>
      </c>
      <c r="AX176" s="14" t="s">
        <v>76</v>
      </c>
      <c r="AY176" s="266" t="s">
        <v>162</v>
      </c>
    </row>
    <row r="177" s="13" customFormat="1">
      <c r="A177" s="13"/>
      <c r="B177" s="245"/>
      <c r="C177" s="246"/>
      <c r="D177" s="241" t="s">
        <v>173</v>
      </c>
      <c r="E177" s="247" t="s">
        <v>19</v>
      </c>
      <c r="F177" s="248" t="s">
        <v>829</v>
      </c>
      <c r="G177" s="246"/>
      <c r="H177" s="249">
        <v>53.119999999999997</v>
      </c>
      <c r="I177" s="250"/>
      <c r="J177" s="246"/>
      <c r="K177" s="246"/>
      <c r="L177" s="251"/>
      <c r="M177" s="252"/>
      <c r="N177" s="253"/>
      <c r="O177" s="253"/>
      <c r="P177" s="253"/>
      <c r="Q177" s="253"/>
      <c r="R177" s="253"/>
      <c r="S177" s="253"/>
      <c r="T177" s="254"/>
      <c r="U177" s="13"/>
      <c r="V177" s="13"/>
      <c r="W177" s="13"/>
      <c r="X177" s="13"/>
      <c r="Y177" s="13"/>
      <c r="Z177" s="13"/>
      <c r="AA177" s="13"/>
      <c r="AB177" s="13"/>
      <c r="AC177" s="13"/>
      <c r="AD177" s="13"/>
      <c r="AE177" s="13"/>
      <c r="AT177" s="255" t="s">
        <v>173</v>
      </c>
      <c r="AU177" s="255" t="s">
        <v>86</v>
      </c>
      <c r="AV177" s="13" t="s">
        <v>86</v>
      </c>
      <c r="AW177" s="13" t="s">
        <v>37</v>
      </c>
      <c r="AX177" s="13" t="s">
        <v>76</v>
      </c>
      <c r="AY177" s="255" t="s">
        <v>162</v>
      </c>
    </row>
    <row r="178" s="13" customFormat="1">
      <c r="A178" s="13"/>
      <c r="B178" s="245"/>
      <c r="C178" s="246"/>
      <c r="D178" s="241" t="s">
        <v>173</v>
      </c>
      <c r="E178" s="247" t="s">
        <v>19</v>
      </c>
      <c r="F178" s="248" t="s">
        <v>830</v>
      </c>
      <c r="G178" s="246"/>
      <c r="H178" s="249">
        <v>44.640000000000001</v>
      </c>
      <c r="I178" s="250"/>
      <c r="J178" s="246"/>
      <c r="K178" s="246"/>
      <c r="L178" s="251"/>
      <c r="M178" s="252"/>
      <c r="N178" s="253"/>
      <c r="O178" s="253"/>
      <c r="P178" s="253"/>
      <c r="Q178" s="253"/>
      <c r="R178" s="253"/>
      <c r="S178" s="253"/>
      <c r="T178" s="254"/>
      <c r="U178" s="13"/>
      <c r="V178" s="13"/>
      <c r="W178" s="13"/>
      <c r="X178" s="13"/>
      <c r="Y178" s="13"/>
      <c r="Z178" s="13"/>
      <c r="AA178" s="13"/>
      <c r="AB178" s="13"/>
      <c r="AC178" s="13"/>
      <c r="AD178" s="13"/>
      <c r="AE178" s="13"/>
      <c r="AT178" s="255" t="s">
        <v>173</v>
      </c>
      <c r="AU178" s="255" t="s">
        <v>86</v>
      </c>
      <c r="AV178" s="13" t="s">
        <v>86</v>
      </c>
      <c r="AW178" s="13" t="s">
        <v>37</v>
      </c>
      <c r="AX178" s="13" t="s">
        <v>76</v>
      </c>
      <c r="AY178" s="255" t="s">
        <v>162</v>
      </c>
    </row>
    <row r="179" s="14" customFormat="1">
      <c r="A179" s="14"/>
      <c r="B179" s="256"/>
      <c r="C179" s="257"/>
      <c r="D179" s="241" t="s">
        <v>173</v>
      </c>
      <c r="E179" s="258" t="s">
        <v>19</v>
      </c>
      <c r="F179" s="259" t="s">
        <v>831</v>
      </c>
      <c r="G179" s="257"/>
      <c r="H179" s="260">
        <v>97.760000000000005</v>
      </c>
      <c r="I179" s="261"/>
      <c r="J179" s="257"/>
      <c r="K179" s="257"/>
      <c r="L179" s="262"/>
      <c r="M179" s="263"/>
      <c r="N179" s="264"/>
      <c r="O179" s="264"/>
      <c r="P179" s="264"/>
      <c r="Q179" s="264"/>
      <c r="R179" s="264"/>
      <c r="S179" s="264"/>
      <c r="T179" s="265"/>
      <c r="U179" s="14"/>
      <c r="V179" s="14"/>
      <c r="W179" s="14"/>
      <c r="X179" s="14"/>
      <c r="Y179" s="14"/>
      <c r="Z179" s="14"/>
      <c r="AA179" s="14"/>
      <c r="AB179" s="14"/>
      <c r="AC179" s="14"/>
      <c r="AD179" s="14"/>
      <c r="AE179" s="14"/>
      <c r="AT179" s="266" t="s">
        <v>173</v>
      </c>
      <c r="AU179" s="266" t="s">
        <v>86</v>
      </c>
      <c r="AV179" s="14" t="s">
        <v>176</v>
      </c>
      <c r="AW179" s="14" t="s">
        <v>37</v>
      </c>
      <c r="AX179" s="14" t="s">
        <v>76</v>
      </c>
      <c r="AY179" s="266" t="s">
        <v>162</v>
      </c>
    </row>
    <row r="180" s="15" customFormat="1">
      <c r="A180" s="15"/>
      <c r="B180" s="267"/>
      <c r="C180" s="268"/>
      <c r="D180" s="241" t="s">
        <v>173</v>
      </c>
      <c r="E180" s="269" t="s">
        <v>19</v>
      </c>
      <c r="F180" s="270" t="s">
        <v>177</v>
      </c>
      <c r="G180" s="268"/>
      <c r="H180" s="271">
        <v>571.63</v>
      </c>
      <c r="I180" s="272"/>
      <c r="J180" s="268"/>
      <c r="K180" s="268"/>
      <c r="L180" s="273"/>
      <c r="M180" s="274"/>
      <c r="N180" s="275"/>
      <c r="O180" s="275"/>
      <c r="P180" s="275"/>
      <c r="Q180" s="275"/>
      <c r="R180" s="275"/>
      <c r="S180" s="275"/>
      <c r="T180" s="276"/>
      <c r="U180" s="15"/>
      <c r="V180" s="15"/>
      <c r="W180" s="15"/>
      <c r="X180" s="15"/>
      <c r="Y180" s="15"/>
      <c r="Z180" s="15"/>
      <c r="AA180" s="15"/>
      <c r="AB180" s="15"/>
      <c r="AC180" s="15"/>
      <c r="AD180" s="15"/>
      <c r="AE180" s="15"/>
      <c r="AT180" s="277" t="s">
        <v>173</v>
      </c>
      <c r="AU180" s="277" t="s">
        <v>86</v>
      </c>
      <c r="AV180" s="15" t="s">
        <v>169</v>
      </c>
      <c r="AW180" s="15" t="s">
        <v>37</v>
      </c>
      <c r="AX180" s="15" t="s">
        <v>84</v>
      </c>
      <c r="AY180" s="277" t="s">
        <v>162</v>
      </c>
    </row>
    <row r="181" s="2" customFormat="1" ht="21.75" customHeight="1">
      <c r="A181" s="40"/>
      <c r="B181" s="41"/>
      <c r="C181" s="228" t="s">
        <v>8</v>
      </c>
      <c r="D181" s="228" t="s">
        <v>164</v>
      </c>
      <c r="E181" s="229" t="s">
        <v>832</v>
      </c>
      <c r="F181" s="230" t="s">
        <v>833</v>
      </c>
      <c r="G181" s="231" t="s">
        <v>219</v>
      </c>
      <c r="H181" s="232">
        <v>142.90799999999999</v>
      </c>
      <c r="I181" s="233"/>
      <c r="J181" s="234">
        <f>ROUND(I181*H181,2)</f>
        <v>0</v>
      </c>
      <c r="K181" s="230" t="s">
        <v>168</v>
      </c>
      <c r="L181" s="46"/>
      <c r="M181" s="235" t="s">
        <v>19</v>
      </c>
      <c r="N181" s="236" t="s">
        <v>47</v>
      </c>
      <c r="O181" s="86"/>
      <c r="P181" s="237">
        <f>O181*H181</f>
        <v>0</v>
      </c>
      <c r="Q181" s="237">
        <v>0</v>
      </c>
      <c r="R181" s="237">
        <f>Q181*H181</f>
        <v>0</v>
      </c>
      <c r="S181" s="237">
        <v>0</v>
      </c>
      <c r="T181" s="238">
        <f>S181*H181</f>
        <v>0</v>
      </c>
      <c r="U181" s="40"/>
      <c r="V181" s="40"/>
      <c r="W181" s="40"/>
      <c r="X181" s="40"/>
      <c r="Y181" s="40"/>
      <c r="Z181" s="40"/>
      <c r="AA181" s="40"/>
      <c r="AB181" s="40"/>
      <c r="AC181" s="40"/>
      <c r="AD181" s="40"/>
      <c r="AE181" s="40"/>
      <c r="AR181" s="239" t="s">
        <v>169</v>
      </c>
      <c r="AT181" s="239" t="s">
        <v>164</v>
      </c>
      <c r="AU181" s="239" t="s">
        <v>86</v>
      </c>
      <c r="AY181" s="19" t="s">
        <v>162</v>
      </c>
      <c r="BE181" s="240">
        <f>IF(N181="základní",J181,0)</f>
        <v>0</v>
      </c>
      <c r="BF181" s="240">
        <f>IF(N181="snížená",J181,0)</f>
        <v>0</v>
      </c>
      <c r="BG181" s="240">
        <f>IF(N181="zákl. přenesená",J181,0)</f>
        <v>0</v>
      </c>
      <c r="BH181" s="240">
        <f>IF(N181="sníž. přenesená",J181,0)</f>
        <v>0</v>
      </c>
      <c r="BI181" s="240">
        <f>IF(N181="nulová",J181,0)</f>
        <v>0</v>
      </c>
      <c r="BJ181" s="19" t="s">
        <v>84</v>
      </c>
      <c r="BK181" s="240">
        <f>ROUND(I181*H181,2)</f>
        <v>0</v>
      </c>
      <c r="BL181" s="19" t="s">
        <v>169</v>
      </c>
      <c r="BM181" s="239" t="s">
        <v>834</v>
      </c>
    </row>
    <row r="182" s="2" customFormat="1">
      <c r="A182" s="40"/>
      <c r="B182" s="41"/>
      <c r="C182" s="42"/>
      <c r="D182" s="241" t="s">
        <v>171</v>
      </c>
      <c r="E182" s="42"/>
      <c r="F182" s="242" t="s">
        <v>230</v>
      </c>
      <c r="G182" s="42"/>
      <c r="H182" s="42"/>
      <c r="I182" s="148"/>
      <c r="J182" s="42"/>
      <c r="K182" s="42"/>
      <c r="L182" s="46"/>
      <c r="M182" s="243"/>
      <c r="N182" s="244"/>
      <c r="O182" s="86"/>
      <c r="P182" s="86"/>
      <c r="Q182" s="86"/>
      <c r="R182" s="86"/>
      <c r="S182" s="86"/>
      <c r="T182" s="87"/>
      <c r="U182" s="40"/>
      <c r="V182" s="40"/>
      <c r="W182" s="40"/>
      <c r="X182" s="40"/>
      <c r="Y182" s="40"/>
      <c r="Z182" s="40"/>
      <c r="AA182" s="40"/>
      <c r="AB182" s="40"/>
      <c r="AC182" s="40"/>
      <c r="AD182" s="40"/>
      <c r="AE182" s="40"/>
      <c r="AT182" s="19" t="s">
        <v>171</v>
      </c>
      <c r="AU182" s="19" t="s">
        <v>86</v>
      </c>
    </row>
    <row r="183" s="16" customFormat="1">
      <c r="A183" s="16"/>
      <c r="B183" s="278"/>
      <c r="C183" s="279"/>
      <c r="D183" s="241" t="s">
        <v>173</v>
      </c>
      <c r="E183" s="280" t="s">
        <v>19</v>
      </c>
      <c r="F183" s="281" t="s">
        <v>238</v>
      </c>
      <c r="G183" s="279"/>
      <c r="H183" s="280" t="s">
        <v>19</v>
      </c>
      <c r="I183" s="282"/>
      <c r="J183" s="279"/>
      <c r="K183" s="279"/>
      <c r="L183" s="283"/>
      <c r="M183" s="284"/>
      <c r="N183" s="285"/>
      <c r="O183" s="285"/>
      <c r="P183" s="285"/>
      <c r="Q183" s="285"/>
      <c r="R183" s="285"/>
      <c r="S183" s="285"/>
      <c r="T183" s="286"/>
      <c r="U183" s="16"/>
      <c r="V183" s="16"/>
      <c r="W183" s="16"/>
      <c r="X183" s="16"/>
      <c r="Y183" s="16"/>
      <c r="Z183" s="16"/>
      <c r="AA183" s="16"/>
      <c r="AB183" s="16"/>
      <c r="AC183" s="16"/>
      <c r="AD183" s="16"/>
      <c r="AE183" s="16"/>
      <c r="AT183" s="287" t="s">
        <v>173</v>
      </c>
      <c r="AU183" s="287" t="s">
        <v>86</v>
      </c>
      <c r="AV183" s="16" t="s">
        <v>84</v>
      </c>
      <c r="AW183" s="16" t="s">
        <v>37</v>
      </c>
      <c r="AX183" s="16" t="s">
        <v>76</v>
      </c>
      <c r="AY183" s="287" t="s">
        <v>162</v>
      </c>
    </row>
    <row r="184" s="13" customFormat="1">
      <c r="A184" s="13"/>
      <c r="B184" s="245"/>
      <c r="C184" s="246"/>
      <c r="D184" s="241" t="s">
        <v>173</v>
      </c>
      <c r="E184" s="247" t="s">
        <v>19</v>
      </c>
      <c r="F184" s="248" t="s">
        <v>835</v>
      </c>
      <c r="G184" s="246"/>
      <c r="H184" s="249">
        <v>1.6000000000000001</v>
      </c>
      <c r="I184" s="250"/>
      <c r="J184" s="246"/>
      <c r="K184" s="246"/>
      <c r="L184" s="251"/>
      <c r="M184" s="252"/>
      <c r="N184" s="253"/>
      <c r="O184" s="253"/>
      <c r="P184" s="253"/>
      <c r="Q184" s="253"/>
      <c r="R184" s="253"/>
      <c r="S184" s="253"/>
      <c r="T184" s="254"/>
      <c r="U184" s="13"/>
      <c r="V184" s="13"/>
      <c r="W184" s="13"/>
      <c r="X184" s="13"/>
      <c r="Y184" s="13"/>
      <c r="Z184" s="13"/>
      <c r="AA184" s="13"/>
      <c r="AB184" s="13"/>
      <c r="AC184" s="13"/>
      <c r="AD184" s="13"/>
      <c r="AE184" s="13"/>
      <c r="AT184" s="255" t="s">
        <v>173</v>
      </c>
      <c r="AU184" s="255" t="s">
        <v>86</v>
      </c>
      <c r="AV184" s="13" t="s">
        <v>86</v>
      </c>
      <c r="AW184" s="13" t="s">
        <v>37</v>
      </c>
      <c r="AX184" s="13" t="s">
        <v>76</v>
      </c>
      <c r="AY184" s="255" t="s">
        <v>162</v>
      </c>
    </row>
    <row r="185" s="13" customFormat="1">
      <c r="A185" s="13"/>
      <c r="B185" s="245"/>
      <c r="C185" s="246"/>
      <c r="D185" s="241" t="s">
        <v>173</v>
      </c>
      <c r="E185" s="247" t="s">
        <v>19</v>
      </c>
      <c r="F185" s="248" t="s">
        <v>836</v>
      </c>
      <c r="G185" s="246"/>
      <c r="H185" s="249">
        <v>1.44</v>
      </c>
      <c r="I185" s="250"/>
      <c r="J185" s="246"/>
      <c r="K185" s="246"/>
      <c r="L185" s="251"/>
      <c r="M185" s="252"/>
      <c r="N185" s="253"/>
      <c r="O185" s="253"/>
      <c r="P185" s="253"/>
      <c r="Q185" s="253"/>
      <c r="R185" s="253"/>
      <c r="S185" s="253"/>
      <c r="T185" s="254"/>
      <c r="U185" s="13"/>
      <c r="V185" s="13"/>
      <c r="W185" s="13"/>
      <c r="X185" s="13"/>
      <c r="Y185" s="13"/>
      <c r="Z185" s="13"/>
      <c r="AA185" s="13"/>
      <c r="AB185" s="13"/>
      <c r="AC185" s="13"/>
      <c r="AD185" s="13"/>
      <c r="AE185" s="13"/>
      <c r="AT185" s="255" t="s">
        <v>173</v>
      </c>
      <c r="AU185" s="255" t="s">
        <v>86</v>
      </c>
      <c r="AV185" s="13" t="s">
        <v>86</v>
      </c>
      <c r="AW185" s="13" t="s">
        <v>37</v>
      </c>
      <c r="AX185" s="13" t="s">
        <v>76</v>
      </c>
      <c r="AY185" s="255" t="s">
        <v>162</v>
      </c>
    </row>
    <row r="186" s="13" customFormat="1">
      <c r="A186" s="13"/>
      <c r="B186" s="245"/>
      <c r="C186" s="246"/>
      <c r="D186" s="241" t="s">
        <v>173</v>
      </c>
      <c r="E186" s="247" t="s">
        <v>19</v>
      </c>
      <c r="F186" s="248" t="s">
        <v>837</v>
      </c>
      <c r="G186" s="246"/>
      <c r="H186" s="249">
        <v>6.7199999999999998</v>
      </c>
      <c r="I186" s="250"/>
      <c r="J186" s="246"/>
      <c r="K186" s="246"/>
      <c r="L186" s="251"/>
      <c r="M186" s="252"/>
      <c r="N186" s="253"/>
      <c r="O186" s="253"/>
      <c r="P186" s="253"/>
      <c r="Q186" s="253"/>
      <c r="R186" s="253"/>
      <c r="S186" s="253"/>
      <c r="T186" s="254"/>
      <c r="U186" s="13"/>
      <c r="V186" s="13"/>
      <c r="W186" s="13"/>
      <c r="X186" s="13"/>
      <c r="Y186" s="13"/>
      <c r="Z186" s="13"/>
      <c r="AA186" s="13"/>
      <c r="AB186" s="13"/>
      <c r="AC186" s="13"/>
      <c r="AD186" s="13"/>
      <c r="AE186" s="13"/>
      <c r="AT186" s="255" t="s">
        <v>173</v>
      </c>
      <c r="AU186" s="255" t="s">
        <v>86</v>
      </c>
      <c r="AV186" s="13" t="s">
        <v>86</v>
      </c>
      <c r="AW186" s="13" t="s">
        <v>37</v>
      </c>
      <c r="AX186" s="13" t="s">
        <v>76</v>
      </c>
      <c r="AY186" s="255" t="s">
        <v>162</v>
      </c>
    </row>
    <row r="187" s="13" customFormat="1">
      <c r="A187" s="13"/>
      <c r="B187" s="245"/>
      <c r="C187" s="246"/>
      <c r="D187" s="241" t="s">
        <v>173</v>
      </c>
      <c r="E187" s="247" t="s">
        <v>19</v>
      </c>
      <c r="F187" s="248" t="s">
        <v>838</v>
      </c>
      <c r="G187" s="246"/>
      <c r="H187" s="249">
        <v>4.7999999999999998</v>
      </c>
      <c r="I187" s="250"/>
      <c r="J187" s="246"/>
      <c r="K187" s="246"/>
      <c r="L187" s="251"/>
      <c r="M187" s="252"/>
      <c r="N187" s="253"/>
      <c r="O187" s="253"/>
      <c r="P187" s="253"/>
      <c r="Q187" s="253"/>
      <c r="R187" s="253"/>
      <c r="S187" s="253"/>
      <c r="T187" s="254"/>
      <c r="U187" s="13"/>
      <c r="V187" s="13"/>
      <c r="W187" s="13"/>
      <c r="X187" s="13"/>
      <c r="Y187" s="13"/>
      <c r="Z187" s="13"/>
      <c r="AA187" s="13"/>
      <c r="AB187" s="13"/>
      <c r="AC187" s="13"/>
      <c r="AD187" s="13"/>
      <c r="AE187" s="13"/>
      <c r="AT187" s="255" t="s">
        <v>173</v>
      </c>
      <c r="AU187" s="255" t="s">
        <v>86</v>
      </c>
      <c r="AV187" s="13" t="s">
        <v>86</v>
      </c>
      <c r="AW187" s="13" t="s">
        <v>37</v>
      </c>
      <c r="AX187" s="13" t="s">
        <v>76</v>
      </c>
      <c r="AY187" s="255" t="s">
        <v>162</v>
      </c>
    </row>
    <row r="188" s="13" customFormat="1">
      <c r="A188" s="13"/>
      <c r="B188" s="245"/>
      <c r="C188" s="246"/>
      <c r="D188" s="241" t="s">
        <v>173</v>
      </c>
      <c r="E188" s="247" t="s">
        <v>19</v>
      </c>
      <c r="F188" s="248" t="s">
        <v>839</v>
      </c>
      <c r="G188" s="246"/>
      <c r="H188" s="249">
        <v>3.1200000000000001</v>
      </c>
      <c r="I188" s="250"/>
      <c r="J188" s="246"/>
      <c r="K188" s="246"/>
      <c r="L188" s="251"/>
      <c r="M188" s="252"/>
      <c r="N188" s="253"/>
      <c r="O188" s="253"/>
      <c r="P188" s="253"/>
      <c r="Q188" s="253"/>
      <c r="R188" s="253"/>
      <c r="S188" s="253"/>
      <c r="T188" s="254"/>
      <c r="U188" s="13"/>
      <c r="V188" s="13"/>
      <c r="W188" s="13"/>
      <c r="X188" s="13"/>
      <c r="Y188" s="13"/>
      <c r="Z188" s="13"/>
      <c r="AA188" s="13"/>
      <c r="AB188" s="13"/>
      <c r="AC188" s="13"/>
      <c r="AD188" s="13"/>
      <c r="AE188" s="13"/>
      <c r="AT188" s="255" t="s">
        <v>173</v>
      </c>
      <c r="AU188" s="255" t="s">
        <v>86</v>
      </c>
      <c r="AV188" s="13" t="s">
        <v>86</v>
      </c>
      <c r="AW188" s="13" t="s">
        <v>37</v>
      </c>
      <c r="AX188" s="13" t="s">
        <v>76</v>
      </c>
      <c r="AY188" s="255" t="s">
        <v>162</v>
      </c>
    </row>
    <row r="189" s="13" customFormat="1">
      <c r="A189" s="13"/>
      <c r="B189" s="245"/>
      <c r="C189" s="246"/>
      <c r="D189" s="241" t="s">
        <v>173</v>
      </c>
      <c r="E189" s="247" t="s">
        <v>19</v>
      </c>
      <c r="F189" s="248" t="s">
        <v>840</v>
      </c>
      <c r="G189" s="246"/>
      <c r="H189" s="249">
        <v>8.5999999999999996</v>
      </c>
      <c r="I189" s="250"/>
      <c r="J189" s="246"/>
      <c r="K189" s="246"/>
      <c r="L189" s="251"/>
      <c r="M189" s="252"/>
      <c r="N189" s="253"/>
      <c r="O189" s="253"/>
      <c r="P189" s="253"/>
      <c r="Q189" s="253"/>
      <c r="R189" s="253"/>
      <c r="S189" s="253"/>
      <c r="T189" s="254"/>
      <c r="U189" s="13"/>
      <c r="V189" s="13"/>
      <c r="W189" s="13"/>
      <c r="X189" s="13"/>
      <c r="Y189" s="13"/>
      <c r="Z189" s="13"/>
      <c r="AA189" s="13"/>
      <c r="AB189" s="13"/>
      <c r="AC189" s="13"/>
      <c r="AD189" s="13"/>
      <c r="AE189" s="13"/>
      <c r="AT189" s="255" t="s">
        <v>173</v>
      </c>
      <c r="AU189" s="255" t="s">
        <v>86</v>
      </c>
      <c r="AV189" s="13" t="s">
        <v>86</v>
      </c>
      <c r="AW189" s="13" t="s">
        <v>37</v>
      </c>
      <c r="AX189" s="13" t="s">
        <v>76</v>
      </c>
      <c r="AY189" s="255" t="s">
        <v>162</v>
      </c>
    </row>
    <row r="190" s="13" customFormat="1">
      <c r="A190" s="13"/>
      <c r="B190" s="245"/>
      <c r="C190" s="246"/>
      <c r="D190" s="241" t="s">
        <v>173</v>
      </c>
      <c r="E190" s="247" t="s">
        <v>19</v>
      </c>
      <c r="F190" s="248" t="s">
        <v>841</v>
      </c>
      <c r="G190" s="246"/>
      <c r="H190" s="249">
        <v>6.4000000000000004</v>
      </c>
      <c r="I190" s="250"/>
      <c r="J190" s="246"/>
      <c r="K190" s="246"/>
      <c r="L190" s="251"/>
      <c r="M190" s="252"/>
      <c r="N190" s="253"/>
      <c r="O190" s="253"/>
      <c r="P190" s="253"/>
      <c r="Q190" s="253"/>
      <c r="R190" s="253"/>
      <c r="S190" s="253"/>
      <c r="T190" s="254"/>
      <c r="U190" s="13"/>
      <c r="V190" s="13"/>
      <c r="W190" s="13"/>
      <c r="X190" s="13"/>
      <c r="Y190" s="13"/>
      <c r="Z190" s="13"/>
      <c r="AA190" s="13"/>
      <c r="AB190" s="13"/>
      <c r="AC190" s="13"/>
      <c r="AD190" s="13"/>
      <c r="AE190" s="13"/>
      <c r="AT190" s="255" t="s">
        <v>173</v>
      </c>
      <c r="AU190" s="255" t="s">
        <v>86</v>
      </c>
      <c r="AV190" s="13" t="s">
        <v>86</v>
      </c>
      <c r="AW190" s="13" t="s">
        <v>37</v>
      </c>
      <c r="AX190" s="13" t="s">
        <v>76</v>
      </c>
      <c r="AY190" s="255" t="s">
        <v>162</v>
      </c>
    </row>
    <row r="191" s="13" customFormat="1">
      <c r="A191" s="13"/>
      <c r="B191" s="245"/>
      <c r="C191" s="246"/>
      <c r="D191" s="241" t="s">
        <v>173</v>
      </c>
      <c r="E191" s="247" t="s">
        <v>19</v>
      </c>
      <c r="F191" s="248" t="s">
        <v>842</v>
      </c>
      <c r="G191" s="246"/>
      <c r="H191" s="249">
        <v>6.4000000000000004</v>
      </c>
      <c r="I191" s="250"/>
      <c r="J191" s="246"/>
      <c r="K191" s="246"/>
      <c r="L191" s="251"/>
      <c r="M191" s="252"/>
      <c r="N191" s="253"/>
      <c r="O191" s="253"/>
      <c r="P191" s="253"/>
      <c r="Q191" s="253"/>
      <c r="R191" s="253"/>
      <c r="S191" s="253"/>
      <c r="T191" s="254"/>
      <c r="U191" s="13"/>
      <c r="V191" s="13"/>
      <c r="W191" s="13"/>
      <c r="X191" s="13"/>
      <c r="Y191" s="13"/>
      <c r="Z191" s="13"/>
      <c r="AA191" s="13"/>
      <c r="AB191" s="13"/>
      <c r="AC191" s="13"/>
      <c r="AD191" s="13"/>
      <c r="AE191" s="13"/>
      <c r="AT191" s="255" t="s">
        <v>173</v>
      </c>
      <c r="AU191" s="255" t="s">
        <v>86</v>
      </c>
      <c r="AV191" s="13" t="s">
        <v>86</v>
      </c>
      <c r="AW191" s="13" t="s">
        <v>37</v>
      </c>
      <c r="AX191" s="13" t="s">
        <v>76</v>
      </c>
      <c r="AY191" s="255" t="s">
        <v>162</v>
      </c>
    </row>
    <row r="192" s="13" customFormat="1">
      <c r="A192" s="13"/>
      <c r="B192" s="245"/>
      <c r="C192" s="246"/>
      <c r="D192" s="241" t="s">
        <v>173</v>
      </c>
      <c r="E192" s="247" t="s">
        <v>19</v>
      </c>
      <c r="F192" s="248" t="s">
        <v>843</v>
      </c>
      <c r="G192" s="246"/>
      <c r="H192" s="249">
        <v>4.9199999999999999</v>
      </c>
      <c r="I192" s="250"/>
      <c r="J192" s="246"/>
      <c r="K192" s="246"/>
      <c r="L192" s="251"/>
      <c r="M192" s="252"/>
      <c r="N192" s="253"/>
      <c r="O192" s="253"/>
      <c r="P192" s="253"/>
      <c r="Q192" s="253"/>
      <c r="R192" s="253"/>
      <c r="S192" s="253"/>
      <c r="T192" s="254"/>
      <c r="U192" s="13"/>
      <c r="V192" s="13"/>
      <c r="W192" s="13"/>
      <c r="X192" s="13"/>
      <c r="Y192" s="13"/>
      <c r="Z192" s="13"/>
      <c r="AA192" s="13"/>
      <c r="AB192" s="13"/>
      <c r="AC192" s="13"/>
      <c r="AD192" s="13"/>
      <c r="AE192" s="13"/>
      <c r="AT192" s="255" t="s">
        <v>173</v>
      </c>
      <c r="AU192" s="255" t="s">
        <v>86</v>
      </c>
      <c r="AV192" s="13" t="s">
        <v>86</v>
      </c>
      <c r="AW192" s="13" t="s">
        <v>37</v>
      </c>
      <c r="AX192" s="13" t="s">
        <v>76</v>
      </c>
      <c r="AY192" s="255" t="s">
        <v>162</v>
      </c>
    </row>
    <row r="193" s="13" customFormat="1">
      <c r="A193" s="13"/>
      <c r="B193" s="245"/>
      <c r="C193" s="246"/>
      <c r="D193" s="241" t="s">
        <v>173</v>
      </c>
      <c r="E193" s="247" t="s">
        <v>19</v>
      </c>
      <c r="F193" s="248" t="s">
        <v>844</v>
      </c>
      <c r="G193" s="246"/>
      <c r="H193" s="249">
        <v>4.4000000000000004</v>
      </c>
      <c r="I193" s="250"/>
      <c r="J193" s="246"/>
      <c r="K193" s="246"/>
      <c r="L193" s="251"/>
      <c r="M193" s="252"/>
      <c r="N193" s="253"/>
      <c r="O193" s="253"/>
      <c r="P193" s="253"/>
      <c r="Q193" s="253"/>
      <c r="R193" s="253"/>
      <c r="S193" s="253"/>
      <c r="T193" s="254"/>
      <c r="U193" s="13"/>
      <c r="V193" s="13"/>
      <c r="W193" s="13"/>
      <c r="X193" s="13"/>
      <c r="Y193" s="13"/>
      <c r="Z193" s="13"/>
      <c r="AA193" s="13"/>
      <c r="AB193" s="13"/>
      <c r="AC193" s="13"/>
      <c r="AD193" s="13"/>
      <c r="AE193" s="13"/>
      <c r="AT193" s="255" t="s">
        <v>173</v>
      </c>
      <c r="AU193" s="255" t="s">
        <v>86</v>
      </c>
      <c r="AV193" s="13" t="s">
        <v>86</v>
      </c>
      <c r="AW193" s="13" t="s">
        <v>37</v>
      </c>
      <c r="AX193" s="13" t="s">
        <v>76</v>
      </c>
      <c r="AY193" s="255" t="s">
        <v>162</v>
      </c>
    </row>
    <row r="194" s="13" customFormat="1">
      <c r="A194" s="13"/>
      <c r="B194" s="245"/>
      <c r="C194" s="246"/>
      <c r="D194" s="241" t="s">
        <v>173</v>
      </c>
      <c r="E194" s="247" t="s">
        <v>19</v>
      </c>
      <c r="F194" s="248" t="s">
        <v>845</v>
      </c>
      <c r="G194" s="246"/>
      <c r="H194" s="249">
        <v>3.3599999999999999</v>
      </c>
      <c r="I194" s="250"/>
      <c r="J194" s="246"/>
      <c r="K194" s="246"/>
      <c r="L194" s="251"/>
      <c r="M194" s="252"/>
      <c r="N194" s="253"/>
      <c r="O194" s="253"/>
      <c r="P194" s="253"/>
      <c r="Q194" s="253"/>
      <c r="R194" s="253"/>
      <c r="S194" s="253"/>
      <c r="T194" s="254"/>
      <c r="U194" s="13"/>
      <c r="V194" s="13"/>
      <c r="W194" s="13"/>
      <c r="X194" s="13"/>
      <c r="Y194" s="13"/>
      <c r="Z194" s="13"/>
      <c r="AA194" s="13"/>
      <c r="AB194" s="13"/>
      <c r="AC194" s="13"/>
      <c r="AD194" s="13"/>
      <c r="AE194" s="13"/>
      <c r="AT194" s="255" t="s">
        <v>173</v>
      </c>
      <c r="AU194" s="255" t="s">
        <v>86</v>
      </c>
      <c r="AV194" s="13" t="s">
        <v>86</v>
      </c>
      <c r="AW194" s="13" t="s">
        <v>37</v>
      </c>
      <c r="AX194" s="13" t="s">
        <v>76</v>
      </c>
      <c r="AY194" s="255" t="s">
        <v>162</v>
      </c>
    </row>
    <row r="195" s="14" customFormat="1">
      <c r="A195" s="14"/>
      <c r="B195" s="256"/>
      <c r="C195" s="257"/>
      <c r="D195" s="241" t="s">
        <v>173</v>
      </c>
      <c r="E195" s="258" t="s">
        <v>19</v>
      </c>
      <c r="F195" s="259" t="s">
        <v>821</v>
      </c>
      <c r="G195" s="257"/>
      <c r="H195" s="260">
        <v>51.759999999999998</v>
      </c>
      <c r="I195" s="261"/>
      <c r="J195" s="257"/>
      <c r="K195" s="257"/>
      <c r="L195" s="262"/>
      <c r="M195" s="263"/>
      <c r="N195" s="264"/>
      <c r="O195" s="264"/>
      <c r="P195" s="264"/>
      <c r="Q195" s="264"/>
      <c r="R195" s="264"/>
      <c r="S195" s="264"/>
      <c r="T195" s="265"/>
      <c r="U195" s="14"/>
      <c r="V195" s="14"/>
      <c r="W195" s="14"/>
      <c r="X195" s="14"/>
      <c r="Y195" s="14"/>
      <c r="Z195" s="14"/>
      <c r="AA195" s="14"/>
      <c r="AB195" s="14"/>
      <c r="AC195" s="14"/>
      <c r="AD195" s="14"/>
      <c r="AE195" s="14"/>
      <c r="AT195" s="266" t="s">
        <v>173</v>
      </c>
      <c r="AU195" s="266" t="s">
        <v>86</v>
      </c>
      <c r="AV195" s="14" t="s">
        <v>176</v>
      </c>
      <c r="AW195" s="14" t="s">
        <v>37</v>
      </c>
      <c r="AX195" s="14" t="s">
        <v>76</v>
      </c>
      <c r="AY195" s="266" t="s">
        <v>162</v>
      </c>
    </row>
    <row r="196" s="13" customFormat="1">
      <c r="A196" s="13"/>
      <c r="B196" s="245"/>
      <c r="C196" s="246"/>
      <c r="D196" s="241" t="s">
        <v>173</v>
      </c>
      <c r="E196" s="247" t="s">
        <v>19</v>
      </c>
      <c r="F196" s="248" t="s">
        <v>846</v>
      </c>
      <c r="G196" s="246"/>
      <c r="H196" s="249">
        <v>28.265000000000001</v>
      </c>
      <c r="I196" s="250"/>
      <c r="J196" s="246"/>
      <c r="K196" s="246"/>
      <c r="L196" s="251"/>
      <c r="M196" s="252"/>
      <c r="N196" s="253"/>
      <c r="O196" s="253"/>
      <c r="P196" s="253"/>
      <c r="Q196" s="253"/>
      <c r="R196" s="253"/>
      <c r="S196" s="253"/>
      <c r="T196" s="254"/>
      <c r="U196" s="13"/>
      <c r="V196" s="13"/>
      <c r="W196" s="13"/>
      <c r="X196" s="13"/>
      <c r="Y196" s="13"/>
      <c r="Z196" s="13"/>
      <c r="AA196" s="13"/>
      <c r="AB196" s="13"/>
      <c r="AC196" s="13"/>
      <c r="AD196" s="13"/>
      <c r="AE196" s="13"/>
      <c r="AT196" s="255" t="s">
        <v>173</v>
      </c>
      <c r="AU196" s="255" t="s">
        <v>86</v>
      </c>
      <c r="AV196" s="13" t="s">
        <v>86</v>
      </c>
      <c r="AW196" s="13" t="s">
        <v>37</v>
      </c>
      <c r="AX196" s="13" t="s">
        <v>76</v>
      </c>
      <c r="AY196" s="255" t="s">
        <v>162</v>
      </c>
    </row>
    <row r="197" s="13" customFormat="1">
      <c r="A197" s="13"/>
      <c r="B197" s="245"/>
      <c r="C197" s="246"/>
      <c r="D197" s="241" t="s">
        <v>173</v>
      </c>
      <c r="E197" s="247" t="s">
        <v>19</v>
      </c>
      <c r="F197" s="248" t="s">
        <v>847</v>
      </c>
      <c r="G197" s="246"/>
      <c r="H197" s="249">
        <v>26.379999999999999</v>
      </c>
      <c r="I197" s="250"/>
      <c r="J197" s="246"/>
      <c r="K197" s="246"/>
      <c r="L197" s="251"/>
      <c r="M197" s="252"/>
      <c r="N197" s="253"/>
      <c r="O197" s="253"/>
      <c r="P197" s="253"/>
      <c r="Q197" s="253"/>
      <c r="R197" s="253"/>
      <c r="S197" s="253"/>
      <c r="T197" s="254"/>
      <c r="U197" s="13"/>
      <c r="V197" s="13"/>
      <c r="W197" s="13"/>
      <c r="X197" s="13"/>
      <c r="Y197" s="13"/>
      <c r="Z197" s="13"/>
      <c r="AA197" s="13"/>
      <c r="AB197" s="13"/>
      <c r="AC197" s="13"/>
      <c r="AD197" s="13"/>
      <c r="AE197" s="13"/>
      <c r="AT197" s="255" t="s">
        <v>173</v>
      </c>
      <c r="AU197" s="255" t="s">
        <v>86</v>
      </c>
      <c r="AV197" s="13" t="s">
        <v>86</v>
      </c>
      <c r="AW197" s="13" t="s">
        <v>37</v>
      </c>
      <c r="AX197" s="13" t="s">
        <v>76</v>
      </c>
      <c r="AY197" s="255" t="s">
        <v>162</v>
      </c>
    </row>
    <row r="198" s="13" customFormat="1">
      <c r="A198" s="13"/>
      <c r="B198" s="245"/>
      <c r="C198" s="246"/>
      <c r="D198" s="241" t="s">
        <v>173</v>
      </c>
      <c r="E198" s="247" t="s">
        <v>19</v>
      </c>
      <c r="F198" s="248" t="s">
        <v>848</v>
      </c>
      <c r="G198" s="246"/>
      <c r="H198" s="249">
        <v>3.8130000000000002</v>
      </c>
      <c r="I198" s="250"/>
      <c r="J198" s="246"/>
      <c r="K198" s="246"/>
      <c r="L198" s="251"/>
      <c r="M198" s="252"/>
      <c r="N198" s="253"/>
      <c r="O198" s="253"/>
      <c r="P198" s="253"/>
      <c r="Q198" s="253"/>
      <c r="R198" s="253"/>
      <c r="S198" s="253"/>
      <c r="T198" s="254"/>
      <c r="U198" s="13"/>
      <c r="V198" s="13"/>
      <c r="W198" s="13"/>
      <c r="X198" s="13"/>
      <c r="Y198" s="13"/>
      <c r="Z198" s="13"/>
      <c r="AA198" s="13"/>
      <c r="AB198" s="13"/>
      <c r="AC198" s="13"/>
      <c r="AD198" s="13"/>
      <c r="AE198" s="13"/>
      <c r="AT198" s="255" t="s">
        <v>173</v>
      </c>
      <c r="AU198" s="255" t="s">
        <v>86</v>
      </c>
      <c r="AV198" s="13" t="s">
        <v>86</v>
      </c>
      <c r="AW198" s="13" t="s">
        <v>37</v>
      </c>
      <c r="AX198" s="13" t="s">
        <v>76</v>
      </c>
      <c r="AY198" s="255" t="s">
        <v>162</v>
      </c>
    </row>
    <row r="199" s="13" customFormat="1">
      <c r="A199" s="13"/>
      <c r="B199" s="245"/>
      <c r="C199" s="246"/>
      <c r="D199" s="241" t="s">
        <v>173</v>
      </c>
      <c r="E199" s="247" t="s">
        <v>19</v>
      </c>
      <c r="F199" s="248" t="s">
        <v>849</v>
      </c>
      <c r="G199" s="246"/>
      <c r="H199" s="249">
        <v>2</v>
      </c>
      <c r="I199" s="250"/>
      <c r="J199" s="246"/>
      <c r="K199" s="246"/>
      <c r="L199" s="251"/>
      <c r="M199" s="252"/>
      <c r="N199" s="253"/>
      <c r="O199" s="253"/>
      <c r="P199" s="253"/>
      <c r="Q199" s="253"/>
      <c r="R199" s="253"/>
      <c r="S199" s="253"/>
      <c r="T199" s="254"/>
      <c r="U199" s="13"/>
      <c r="V199" s="13"/>
      <c r="W199" s="13"/>
      <c r="X199" s="13"/>
      <c r="Y199" s="13"/>
      <c r="Z199" s="13"/>
      <c r="AA199" s="13"/>
      <c r="AB199" s="13"/>
      <c r="AC199" s="13"/>
      <c r="AD199" s="13"/>
      <c r="AE199" s="13"/>
      <c r="AT199" s="255" t="s">
        <v>173</v>
      </c>
      <c r="AU199" s="255" t="s">
        <v>86</v>
      </c>
      <c r="AV199" s="13" t="s">
        <v>86</v>
      </c>
      <c r="AW199" s="13" t="s">
        <v>37</v>
      </c>
      <c r="AX199" s="13" t="s">
        <v>76</v>
      </c>
      <c r="AY199" s="255" t="s">
        <v>162</v>
      </c>
    </row>
    <row r="200" s="13" customFormat="1">
      <c r="A200" s="13"/>
      <c r="B200" s="245"/>
      <c r="C200" s="246"/>
      <c r="D200" s="241" t="s">
        <v>173</v>
      </c>
      <c r="E200" s="247" t="s">
        <v>19</v>
      </c>
      <c r="F200" s="248" t="s">
        <v>850</v>
      </c>
      <c r="G200" s="246"/>
      <c r="H200" s="249">
        <v>4.25</v>
      </c>
      <c r="I200" s="250"/>
      <c r="J200" s="246"/>
      <c r="K200" s="246"/>
      <c r="L200" s="251"/>
      <c r="M200" s="252"/>
      <c r="N200" s="253"/>
      <c r="O200" s="253"/>
      <c r="P200" s="253"/>
      <c r="Q200" s="253"/>
      <c r="R200" s="253"/>
      <c r="S200" s="253"/>
      <c r="T200" s="254"/>
      <c r="U200" s="13"/>
      <c r="V200" s="13"/>
      <c r="W200" s="13"/>
      <c r="X200" s="13"/>
      <c r="Y200" s="13"/>
      <c r="Z200" s="13"/>
      <c r="AA200" s="13"/>
      <c r="AB200" s="13"/>
      <c r="AC200" s="13"/>
      <c r="AD200" s="13"/>
      <c r="AE200" s="13"/>
      <c r="AT200" s="255" t="s">
        <v>173</v>
      </c>
      <c r="AU200" s="255" t="s">
        <v>86</v>
      </c>
      <c r="AV200" s="13" t="s">
        <v>86</v>
      </c>
      <c r="AW200" s="13" t="s">
        <v>37</v>
      </c>
      <c r="AX200" s="13" t="s">
        <v>76</v>
      </c>
      <c r="AY200" s="255" t="s">
        <v>162</v>
      </c>
    </row>
    <row r="201" s="13" customFormat="1">
      <c r="A201" s="13"/>
      <c r="B201" s="245"/>
      <c r="C201" s="246"/>
      <c r="D201" s="241" t="s">
        <v>173</v>
      </c>
      <c r="E201" s="247" t="s">
        <v>19</v>
      </c>
      <c r="F201" s="248" t="s">
        <v>851</v>
      </c>
      <c r="G201" s="246"/>
      <c r="H201" s="249">
        <v>2</v>
      </c>
      <c r="I201" s="250"/>
      <c r="J201" s="246"/>
      <c r="K201" s="246"/>
      <c r="L201" s="251"/>
      <c r="M201" s="252"/>
      <c r="N201" s="253"/>
      <c r="O201" s="253"/>
      <c r="P201" s="253"/>
      <c r="Q201" s="253"/>
      <c r="R201" s="253"/>
      <c r="S201" s="253"/>
      <c r="T201" s="254"/>
      <c r="U201" s="13"/>
      <c r="V201" s="13"/>
      <c r="W201" s="13"/>
      <c r="X201" s="13"/>
      <c r="Y201" s="13"/>
      <c r="Z201" s="13"/>
      <c r="AA201" s="13"/>
      <c r="AB201" s="13"/>
      <c r="AC201" s="13"/>
      <c r="AD201" s="13"/>
      <c r="AE201" s="13"/>
      <c r="AT201" s="255" t="s">
        <v>173</v>
      </c>
      <c r="AU201" s="255" t="s">
        <v>86</v>
      </c>
      <c r="AV201" s="13" t="s">
        <v>86</v>
      </c>
      <c r="AW201" s="13" t="s">
        <v>37</v>
      </c>
      <c r="AX201" s="13" t="s">
        <v>76</v>
      </c>
      <c r="AY201" s="255" t="s">
        <v>162</v>
      </c>
    </row>
    <row r="202" s="14" customFormat="1">
      <c r="A202" s="14"/>
      <c r="B202" s="256"/>
      <c r="C202" s="257"/>
      <c r="D202" s="241" t="s">
        <v>173</v>
      </c>
      <c r="E202" s="258" t="s">
        <v>19</v>
      </c>
      <c r="F202" s="259" t="s">
        <v>828</v>
      </c>
      <c r="G202" s="257"/>
      <c r="H202" s="260">
        <v>66.707999999999998</v>
      </c>
      <c r="I202" s="261"/>
      <c r="J202" s="257"/>
      <c r="K202" s="257"/>
      <c r="L202" s="262"/>
      <c r="M202" s="263"/>
      <c r="N202" s="264"/>
      <c r="O202" s="264"/>
      <c r="P202" s="264"/>
      <c r="Q202" s="264"/>
      <c r="R202" s="264"/>
      <c r="S202" s="264"/>
      <c r="T202" s="265"/>
      <c r="U202" s="14"/>
      <c r="V202" s="14"/>
      <c r="W202" s="14"/>
      <c r="X202" s="14"/>
      <c r="Y202" s="14"/>
      <c r="Z202" s="14"/>
      <c r="AA202" s="14"/>
      <c r="AB202" s="14"/>
      <c r="AC202" s="14"/>
      <c r="AD202" s="14"/>
      <c r="AE202" s="14"/>
      <c r="AT202" s="266" t="s">
        <v>173</v>
      </c>
      <c r="AU202" s="266" t="s">
        <v>86</v>
      </c>
      <c r="AV202" s="14" t="s">
        <v>176</v>
      </c>
      <c r="AW202" s="14" t="s">
        <v>37</v>
      </c>
      <c r="AX202" s="14" t="s">
        <v>76</v>
      </c>
      <c r="AY202" s="266" t="s">
        <v>162</v>
      </c>
    </row>
    <row r="203" s="13" customFormat="1">
      <c r="A203" s="13"/>
      <c r="B203" s="245"/>
      <c r="C203" s="246"/>
      <c r="D203" s="241" t="s">
        <v>173</v>
      </c>
      <c r="E203" s="247" t="s">
        <v>19</v>
      </c>
      <c r="F203" s="248" t="s">
        <v>852</v>
      </c>
      <c r="G203" s="246"/>
      <c r="H203" s="249">
        <v>13.279999999999999</v>
      </c>
      <c r="I203" s="250"/>
      <c r="J203" s="246"/>
      <c r="K203" s="246"/>
      <c r="L203" s="251"/>
      <c r="M203" s="252"/>
      <c r="N203" s="253"/>
      <c r="O203" s="253"/>
      <c r="P203" s="253"/>
      <c r="Q203" s="253"/>
      <c r="R203" s="253"/>
      <c r="S203" s="253"/>
      <c r="T203" s="254"/>
      <c r="U203" s="13"/>
      <c r="V203" s="13"/>
      <c r="W203" s="13"/>
      <c r="X203" s="13"/>
      <c r="Y203" s="13"/>
      <c r="Z203" s="13"/>
      <c r="AA203" s="13"/>
      <c r="AB203" s="13"/>
      <c r="AC203" s="13"/>
      <c r="AD203" s="13"/>
      <c r="AE203" s="13"/>
      <c r="AT203" s="255" t="s">
        <v>173</v>
      </c>
      <c r="AU203" s="255" t="s">
        <v>86</v>
      </c>
      <c r="AV203" s="13" t="s">
        <v>86</v>
      </c>
      <c r="AW203" s="13" t="s">
        <v>37</v>
      </c>
      <c r="AX203" s="13" t="s">
        <v>76</v>
      </c>
      <c r="AY203" s="255" t="s">
        <v>162</v>
      </c>
    </row>
    <row r="204" s="13" customFormat="1">
      <c r="A204" s="13"/>
      <c r="B204" s="245"/>
      <c r="C204" s="246"/>
      <c r="D204" s="241" t="s">
        <v>173</v>
      </c>
      <c r="E204" s="247" t="s">
        <v>19</v>
      </c>
      <c r="F204" s="248" t="s">
        <v>853</v>
      </c>
      <c r="G204" s="246"/>
      <c r="H204" s="249">
        <v>11.16</v>
      </c>
      <c r="I204" s="250"/>
      <c r="J204" s="246"/>
      <c r="K204" s="246"/>
      <c r="L204" s="251"/>
      <c r="M204" s="252"/>
      <c r="N204" s="253"/>
      <c r="O204" s="253"/>
      <c r="P204" s="253"/>
      <c r="Q204" s="253"/>
      <c r="R204" s="253"/>
      <c r="S204" s="253"/>
      <c r="T204" s="254"/>
      <c r="U204" s="13"/>
      <c r="V204" s="13"/>
      <c r="W204" s="13"/>
      <c r="X204" s="13"/>
      <c r="Y204" s="13"/>
      <c r="Z204" s="13"/>
      <c r="AA204" s="13"/>
      <c r="AB204" s="13"/>
      <c r="AC204" s="13"/>
      <c r="AD204" s="13"/>
      <c r="AE204" s="13"/>
      <c r="AT204" s="255" t="s">
        <v>173</v>
      </c>
      <c r="AU204" s="255" t="s">
        <v>86</v>
      </c>
      <c r="AV204" s="13" t="s">
        <v>86</v>
      </c>
      <c r="AW204" s="13" t="s">
        <v>37</v>
      </c>
      <c r="AX204" s="13" t="s">
        <v>76</v>
      </c>
      <c r="AY204" s="255" t="s">
        <v>162</v>
      </c>
    </row>
    <row r="205" s="14" customFormat="1">
      <c r="A205" s="14"/>
      <c r="B205" s="256"/>
      <c r="C205" s="257"/>
      <c r="D205" s="241" t="s">
        <v>173</v>
      </c>
      <c r="E205" s="258" t="s">
        <v>19</v>
      </c>
      <c r="F205" s="259" t="s">
        <v>831</v>
      </c>
      <c r="G205" s="257"/>
      <c r="H205" s="260">
        <v>24.440000000000001</v>
      </c>
      <c r="I205" s="261"/>
      <c r="J205" s="257"/>
      <c r="K205" s="257"/>
      <c r="L205" s="262"/>
      <c r="M205" s="263"/>
      <c r="N205" s="264"/>
      <c r="O205" s="264"/>
      <c r="P205" s="264"/>
      <c r="Q205" s="264"/>
      <c r="R205" s="264"/>
      <c r="S205" s="264"/>
      <c r="T205" s="265"/>
      <c r="U205" s="14"/>
      <c r="V205" s="14"/>
      <c r="W205" s="14"/>
      <c r="X205" s="14"/>
      <c r="Y205" s="14"/>
      <c r="Z205" s="14"/>
      <c r="AA205" s="14"/>
      <c r="AB205" s="14"/>
      <c r="AC205" s="14"/>
      <c r="AD205" s="14"/>
      <c r="AE205" s="14"/>
      <c r="AT205" s="266" t="s">
        <v>173</v>
      </c>
      <c r="AU205" s="266" t="s">
        <v>86</v>
      </c>
      <c r="AV205" s="14" t="s">
        <v>176</v>
      </c>
      <c r="AW205" s="14" t="s">
        <v>37</v>
      </c>
      <c r="AX205" s="14" t="s">
        <v>76</v>
      </c>
      <c r="AY205" s="266" t="s">
        <v>162</v>
      </c>
    </row>
    <row r="206" s="15" customFormat="1">
      <c r="A206" s="15"/>
      <c r="B206" s="267"/>
      <c r="C206" s="268"/>
      <c r="D206" s="241" t="s">
        <v>173</v>
      </c>
      <c r="E206" s="269" t="s">
        <v>19</v>
      </c>
      <c r="F206" s="270" t="s">
        <v>177</v>
      </c>
      <c r="G206" s="268"/>
      <c r="H206" s="271">
        <v>142.90799999999999</v>
      </c>
      <c r="I206" s="272"/>
      <c r="J206" s="268"/>
      <c r="K206" s="268"/>
      <c r="L206" s="273"/>
      <c r="M206" s="274"/>
      <c r="N206" s="275"/>
      <c r="O206" s="275"/>
      <c r="P206" s="275"/>
      <c r="Q206" s="275"/>
      <c r="R206" s="275"/>
      <c r="S206" s="275"/>
      <c r="T206" s="276"/>
      <c r="U206" s="15"/>
      <c r="V206" s="15"/>
      <c r="W206" s="15"/>
      <c r="X206" s="15"/>
      <c r="Y206" s="15"/>
      <c r="Z206" s="15"/>
      <c r="AA206" s="15"/>
      <c r="AB206" s="15"/>
      <c r="AC206" s="15"/>
      <c r="AD206" s="15"/>
      <c r="AE206" s="15"/>
      <c r="AT206" s="277" t="s">
        <v>173</v>
      </c>
      <c r="AU206" s="277" t="s">
        <v>86</v>
      </c>
      <c r="AV206" s="15" t="s">
        <v>169</v>
      </c>
      <c r="AW206" s="15" t="s">
        <v>37</v>
      </c>
      <c r="AX206" s="15" t="s">
        <v>84</v>
      </c>
      <c r="AY206" s="277" t="s">
        <v>162</v>
      </c>
    </row>
    <row r="207" s="2" customFormat="1" ht="21.75" customHeight="1">
      <c r="A207" s="40"/>
      <c r="B207" s="41"/>
      <c r="C207" s="228" t="s">
        <v>262</v>
      </c>
      <c r="D207" s="228" t="s">
        <v>164</v>
      </c>
      <c r="E207" s="229" t="s">
        <v>242</v>
      </c>
      <c r="F207" s="230" t="s">
        <v>243</v>
      </c>
      <c r="G207" s="231" t="s">
        <v>219</v>
      </c>
      <c r="H207" s="232">
        <v>71.453999999999994</v>
      </c>
      <c r="I207" s="233"/>
      <c r="J207" s="234">
        <f>ROUND(I207*H207,2)</f>
        <v>0</v>
      </c>
      <c r="K207" s="230" t="s">
        <v>168</v>
      </c>
      <c r="L207" s="46"/>
      <c r="M207" s="235" t="s">
        <v>19</v>
      </c>
      <c r="N207" s="236" t="s">
        <v>47</v>
      </c>
      <c r="O207" s="86"/>
      <c r="P207" s="237">
        <f>O207*H207</f>
        <v>0</v>
      </c>
      <c r="Q207" s="237">
        <v>0</v>
      </c>
      <c r="R207" s="237">
        <f>Q207*H207</f>
        <v>0</v>
      </c>
      <c r="S207" s="237">
        <v>0</v>
      </c>
      <c r="T207" s="238">
        <f>S207*H207</f>
        <v>0</v>
      </c>
      <c r="U207" s="40"/>
      <c r="V207" s="40"/>
      <c r="W207" s="40"/>
      <c r="X207" s="40"/>
      <c r="Y207" s="40"/>
      <c r="Z207" s="40"/>
      <c r="AA207" s="40"/>
      <c r="AB207" s="40"/>
      <c r="AC207" s="40"/>
      <c r="AD207" s="40"/>
      <c r="AE207" s="40"/>
      <c r="AR207" s="239" t="s">
        <v>169</v>
      </c>
      <c r="AT207" s="239" t="s">
        <v>164</v>
      </c>
      <c r="AU207" s="239" t="s">
        <v>86</v>
      </c>
      <c r="AY207" s="19" t="s">
        <v>162</v>
      </c>
      <c r="BE207" s="240">
        <f>IF(N207="základní",J207,0)</f>
        <v>0</v>
      </c>
      <c r="BF207" s="240">
        <f>IF(N207="snížená",J207,0)</f>
        <v>0</v>
      </c>
      <c r="BG207" s="240">
        <f>IF(N207="zákl. přenesená",J207,0)</f>
        <v>0</v>
      </c>
      <c r="BH207" s="240">
        <f>IF(N207="sníž. přenesená",J207,0)</f>
        <v>0</v>
      </c>
      <c r="BI207" s="240">
        <f>IF(N207="nulová",J207,0)</f>
        <v>0</v>
      </c>
      <c r="BJ207" s="19" t="s">
        <v>84</v>
      </c>
      <c r="BK207" s="240">
        <f>ROUND(I207*H207,2)</f>
        <v>0</v>
      </c>
      <c r="BL207" s="19" t="s">
        <v>169</v>
      </c>
      <c r="BM207" s="239" t="s">
        <v>854</v>
      </c>
    </row>
    <row r="208" s="2" customFormat="1">
      <c r="A208" s="40"/>
      <c r="B208" s="41"/>
      <c r="C208" s="42"/>
      <c r="D208" s="241" t="s">
        <v>171</v>
      </c>
      <c r="E208" s="42"/>
      <c r="F208" s="242" t="s">
        <v>230</v>
      </c>
      <c r="G208" s="42"/>
      <c r="H208" s="42"/>
      <c r="I208" s="148"/>
      <c r="J208" s="42"/>
      <c r="K208" s="42"/>
      <c r="L208" s="46"/>
      <c r="M208" s="243"/>
      <c r="N208" s="244"/>
      <c r="O208" s="86"/>
      <c r="P208" s="86"/>
      <c r="Q208" s="86"/>
      <c r="R208" s="86"/>
      <c r="S208" s="86"/>
      <c r="T208" s="87"/>
      <c r="U208" s="40"/>
      <c r="V208" s="40"/>
      <c r="W208" s="40"/>
      <c r="X208" s="40"/>
      <c r="Y208" s="40"/>
      <c r="Z208" s="40"/>
      <c r="AA208" s="40"/>
      <c r="AB208" s="40"/>
      <c r="AC208" s="40"/>
      <c r="AD208" s="40"/>
      <c r="AE208" s="40"/>
      <c r="AT208" s="19" t="s">
        <v>171</v>
      </c>
      <c r="AU208" s="19" t="s">
        <v>86</v>
      </c>
    </row>
    <row r="209" s="13" customFormat="1">
      <c r="A209" s="13"/>
      <c r="B209" s="245"/>
      <c r="C209" s="246"/>
      <c r="D209" s="241" t="s">
        <v>173</v>
      </c>
      <c r="E209" s="247" t="s">
        <v>19</v>
      </c>
      <c r="F209" s="248" t="s">
        <v>855</v>
      </c>
      <c r="G209" s="246"/>
      <c r="H209" s="249">
        <v>71.453999999999994</v>
      </c>
      <c r="I209" s="250"/>
      <c r="J209" s="246"/>
      <c r="K209" s="246"/>
      <c r="L209" s="251"/>
      <c r="M209" s="252"/>
      <c r="N209" s="253"/>
      <c r="O209" s="253"/>
      <c r="P209" s="253"/>
      <c r="Q209" s="253"/>
      <c r="R209" s="253"/>
      <c r="S209" s="253"/>
      <c r="T209" s="254"/>
      <c r="U209" s="13"/>
      <c r="V209" s="13"/>
      <c r="W209" s="13"/>
      <c r="X209" s="13"/>
      <c r="Y209" s="13"/>
      <c r="Z209" s="13"/>
      <c r="AA209" s="13"/>
      <c r="AB209" s="13"/>
      <c r="AC209" s="13"/>
      <c r="AD209" s="13"/>
      <c r="AE209" s="13"/>
      <c r="AT209" s="255" t="s">
        <v>173</v>
      </c>
      <c r="AU209" s="255" t="s">
        <v>86</v>
      </c>
      <c r="AV209" s="13" t="s">
        <v>86</v>
      </c>
      <c r="AW209" s="13" t="s">
        <v>37</v>
      </c>
      <c r="AX209" s="13" t="s">
        <v>84</v>
      </c>
      <c r="AY209" s="255" t="s">
        <v>162</v>
      </c>
    </row>
    <row r="210" s="2" customFormat="1" ht="21.75" customHeight="1">
      <c r="A210" s="40"/>
      <c r="B210" s="41"/>
      <c r="C210" s="228" t="s">
        <v>268</v>
      </c>
      <c r="D210" s="228" t="s">
        <v>164</v>
      </c>
      <c r="E210" s="229" t="s">
        <v>247</v>
      </c>
      <c r="F210" s="230" t="s">
        <v>248</v>
      </c>
      <c r="G210" s="231" t="s">
        <v>219</v>
      </c>
      <c r="H210" s="232">
        <v>3187.2539999999999</v>
      </c>
      <c r="I210" s="233"/>
      <c r="J210" s="234">
        <f>ROUND(I210*H210,2)</f>
        <v>0</v>
      </c>
      <c r="K210" s="230" t="s">
        <v>168</v>
      </c>
      <c r="L210" s="46"/>
      <c r="M210" s="235" t="s">
        <v>19</v>
      </c>
      <c r="N210" s="236" t="s">
        <v>47</v>
      </c>
      <c r="O210" s="86"/>
      <c r="P210" s="237">
        <f>O210*H210</f>
        <v>0</v>
      </c>
      <c r="Q210" s="237">
        <v>0</v>
      </c>
      <c r="R210" s="237">
        <f>Q210*H210</f>
        <v>0</v>
      </c>
      <c r="S210" s="237">
        <v>0</v>
      </c>
      <c r="T210" s="238">
        <f>S210*H210</f>
        <v>0</v>
      </c>
      <c r="U210" s="40"/>
      <c r="V210" s="40"/>
      <c r="W210" s="40"/>
      <c r="X210" s="40"/>
      <c r="Y210" s="40"/>
      <c r="Z210" s="40"/>
      <c r="AA210" s="40"/>
      <c r="AB210" s="40"/>
      <c r="AC210" s="40"/>
      <c r="AD210" s="40"/>
      <c r="AE210" s="40"/>
      <c r="AR210" s="239" t="s">
        <v>169</v>
      </c>
      <c r="AT210" s="239" t="s">
        <v>164</v>
      </c>
      <c r="AU210" s="239" t="s">
        <v>86</v>
      </c>
      <c r="AY210" s="19" t="s">
        <v>162</v>
      </c>
      <c r="BE210" s="240">
        <f>IF(N210="základní",J210,0)</f>
        <v>0</v>
      </c>
      <c r="BF210" s="240">
        <f>IF(N210="snížená",J210,0)</f>
        <v>0</v>
      </c>
      <c r="BG210" s="240">
        <f>IF(N210="zákl. přenesená",J210,0)</f>
        <v>0</v>
      </c>
      <c r="BH210" s="240">
        <f>IF(N210="sníž. přenesená",J210,0)</f>
        <v>0</v>
      </c>
      <c r="BI210" s="240">
        <f>IF(N210="nulová",J210,0)</f>
        <v>0</v>
      </c>
      <c r="BJ210" s="19" t="s">
        <v>84</v>
      </c>
      <c r="BK210" s="240">
        <f>ROUND(I210*H210,2)</f>
        <v>0</v>
      </c>
      <c r="BL210" s="19" t="s">
        <v>169</v>
      </c>
      <c r="BM210" s="239" t="s">
        <v>856</v>
      </c>
    </row>
    <row r="211" s="2" customFormat="1">
      <c r="A211" s="40"/>
      <c r="B211" s="41"/>
      <c r="C211" s="42"/>
      <c r="D211" s="241" t="s">
        <v>171</v>
      </c>
      <c r="E211" s="42"/>
      <c r="F211" s="242" t="s">
        <v>250</v>
      </c>
      <c r="G211" s="42"/>
      <c r="H211" s="42"/>
      <c r="I211" s="148"/>
      <c r="J211" s="42"/>
      <c r="K211" s="42"/>
      <c r="L211" s="46"/>
      <c r="M211" s="243"/>
      <c r="N211" s="244"/>
      <c r="O211" s="86"/>
      <c r="P211" s="86"/>
      <c r="Q211" s="86"/>
      <c r="R211" s="86"/>
      <c r="S211" s="86"/>
      <c r="T211" s="87"/>
      <c r="U211" s="40"/>
      <c r="V211" s="40"/>
      <c r="W211" s="40"/>
      <c r="X211" s="40"/>
      <c r="Y211" s="40"/>
      <c r="Z211" s="40"/>
      <c r="AA211" s="40"/>
      <c r="AB211" s="40"/>
      <c r="AC211" s="40"/>
      <c r="AD211" s="40"/>
      <c r="AE211" s="40"/>
      <c r="AT211" s="19" t="s">
        <v>171</v>
      </c>
      <c r="AU211" s="19" t="s">
        <v>86</v>
      </c>
    </row>
    <row r="212" s="16" customFormat="1">
      <c r="A212" s="16"/>
      <c r="B212" s="278"/>
      <c r="C212" s="279"/>
      <c r="D212" s="241" t="s">
        <v>173</v>
      </c>
      <c r="E212" s="280" t="s">
        <v>19</v>
      </c>
      <c r="F212" s="281" t="s">
        <v>231</v>
      </c>
      <c r="G212" s="279"/>
      <c r="H212" s="280" t="s">
        <v>19</v>
      </c>
      <c r="I212" s="282"/>
      <c r="J212" s="279"/>
      <c r="K212" s="279"/>
      <c r="L212" s="283"/>
      <c r="M212" s="284"/>
      <c r="N212" s="285"/>
      <c r="O212" s="285"/>
      <c r="P212" s="285"/>
      <c r="Q212" s="285"/>
      <c r="R212" s="285"/>
      <c r="S212" s="285"/>
      <c r="T212" s="286"/>
      <c r="U212" s="16"/>
      <c r="V212" s="16"/>
      <c r="W212" s="16"/>
      <c r="X212" s="16"/>
      <c r="Y212" s="16"/>
      <c r="Z212" s="16"/>
      <c r="AA212" s="16"/>
      <c r="AB212" s="16"/>
      <c r="AC212" s="16"/>
      <c r="AD212" s="16"/>
      <c r="AE212" s="16"/>
      <c r="AT212" s="287" t="s">
        <v>173</v>
      </c>
      <c r="AU212" s="287" t="s">
        <v>86</v>
      </c>
      <c r="AV212" s="16" t="s">
        <v>84</v>
      </c>
      <c r="AW212" s="16" t="s">
        <v>37</v>
      </c>
      <c r="AX212" s="16" t="s">
        <v>76</v>
      </c>
      <c r="AY212" s="287" t="s">
        <v>162</v>
      </c>
    </row>
    <row r="213" s="13" customFormat="1">
      <c r="A213" s="13"/>
      <c r="B213" s="245"/>
      <c r="C213" s="246"/>
      <c r="D213" s="241" t="s">
        <v>173</v>
      </c>
      <c r="E213" s="247" t="s">
        <v>19</v>
      </c>
      <c r="F213" s="248" t="s">
        <v>857</v>
      </c>
      <c r="G213" s="246"/>
      <c r="H213" s="249">
        <v>82.656000000000006</v>
      </c>
      <c r="I213" s="250"/>
      <c r="J213" s="246"/>
      <c r="K213" s="246"/>
      <c r="L213" s="251"/>
      <c r="M213" s="252"/>
      <c r="N213" s="253"/>
      <c r="O213" s="253"/>
      <c r="P213" s="253"/>
      <c r="Q213" s="253"/>
      <c r="R213" s="253"/>
      <c r="S213" s="253"/>
      <c r="T213" s="254"/>
      <c r="U213" s="13"/>
      <c r="V213" s="13"/>
      <c r="W213" s="13"/>
      <c r="X213" s="13"/>
      <c r="Y213" s="13"/>
      <c r="Z213" s="13"/>
      <c r="AA213" s="13"/>
      <c r="AB213" s="13"/>
      <c r="AC213" s="13"/>
      <c r="AD213" s="13"/>
      <c r="AE213" s="13"/>
      <c r="AT213" s="255" t="s">
        <v>173</v>
      </c>
      <c r="AU213" s="255" t="s">
        <v>86</v>
      </c>
      <c r="AV213" s="13" t="s">
        <v>86</v>
      </c>
      <c r="AW213" s="13" t="s">
        <v>37</v>
      </c>
      <c r="AX213" s="13" t="s">
        <v>76</v>
      </c>
      <c r="AY213" s="255" t="s">
        <v>162</v>
      </c>
    </row>
    <row r="214" s="13" customFormat="1">
      <c r="A214" s="13"/>
      <c r="B214" s="245"/>
      <c r="C214" s="246"/>
      <c r="D214" s="241" t="s">
        <v>173</v>
      </c>
      <c r="E214" s="247" t="s">
        <v>19</v>
      </c>
      <c r="F214" s="248" t="s">
        <v>858</v>
      </c>
      <c r="G214" s="246"/>
      <c r="H214" s="249">
        <v>48</v>
      </c>
      <c r="I214" s="250"/>
      <c r="J214" s="246"/>
      <c r="K214" s="246"/>
      <c r="L214" s="251"/>
      <c r="M214" s="252"/>
      <c r="N214" s="253"/>
      <c r="O214" s="253"/>
      <c r="P214" s="253"/>
      <c r="Q214" s="253"/>
      <c r="R214" s="253"/>
      <c r="S214" s="253"/>
      <c r="T214" s="254"/>
      <c r="U214" s="13"/>
      <c r="V214" s="13"/>
      <c r="W214" s="13"/>
      <c r="X214" s="13"/>
      <c r="Y214" s="13"/>
      <c r="Z214" s="13"/>
      <c r="AA214" s="13"/>
      <c r="AB214" s="13"/>
      <c r="AC214" s="13"/>
      <c r="AD214" s="13"/>
      <c r="AE214" s="13"/>
      <c r="AT214" s="255" t="s">
        <v>173</v>
      </c>
      <c r="AU214" s="255" t="s">
        <v>86</v>
      </c>
      <c r="AV214" s="13" t="s">
        <v>86</v>
      </c>
      <c r="AW214" s="13" t="s">
        <v>37</v>
      </c>
      <c r="AX214" s="13" t="s">
        <v>76</v>
      </c>
      <c r="AY214" s="255" t="s">
        <v>162</v>
      </c>
    </row>
    <row r="215" s="13" customFormat="1">
      <c r="A215" s="13"/>
      <c r="B215" s="245"/>
      <c r="C215" s="246"/>
      <c r="D215" s="241" t="s">
        <v>173</v>
      </c>
      <c r="E215" s="247" t="s">
        <v>19</v>
      </c>
      <c r="F215" s="248" t="s">
        <v>859</v>
      </c>
      <c r="G215" s="246"/>
      <c r="H215" s="249">
        <v>158.952</v>
      </c>
      <c r="I215" s="250"/>
      <c r="J215" s="246"/>
      <c r="K215" s="246"/>
      <c r="L215" s="251"/>
      <c r="M215" s="252"/>
      <c r="N215" s="253"/>
      <c r="O215" s="253"/>
      <c r="P215" s="253"/>
      <c r="Q215" s="253"/>
      <c r="R215" s="253"/>
      <c r="S215" s="253"/>
      <c r="T215" s="254"/>
      <c r="U215" s="13"/>
      <c r="V215" s="13"/>
      <c r="W215" s="13"/>
      <c r="X215" s="13"/>
      <c r="Y215" s="13"/>
      <c r="Z215" s="13"/>
      <c r="AA215" s="13"/>
      <c r="AB215" s="13"/>
      <c r="AC215" s="13"/>
      <c r="AD215" s="13"/>
      <c r="AE215" s="13"/>
      <c r="AT215" s="255" t="s">
        <v>173</v>
      </c>
      <c r="AU215" s="255" t="s">
        <v>86</v>
      </c>
      <c r="AV215" s="13" t="s">
        <v>86</v>
      </c>
      <c r="AW215" s="13" t="s">
        <v>37</v>
      </c>
      <c r="AX215" s="13" t="s">
        <v>76</v>
      </c>
      <c r="AY215" s="255" t="s">
        <v>162</v>
      </c>
    </row>
    <row r="216" s="13" customFormat="1">
      <c r="A216" s="13"/>
      <c r="B216" s="245"/>
      <c r="C216" s="246"/>
      <c r="D216" s="241" t="s">
        <v>173</v>
      </c>
      <c r="E216" s="247" t="s">
        <v>19</v>
      </c>
      <c r="F216" s="248" t="s">
        <v>860</v>
      </c>
      <c r="G216" s="246"/>
      <c r="H216" s="249">
        <v>115.2</v>
      </c>
      <c r="I216" s="250"/>
      <c r="J216" s="246"/>
      <c r="K216" s="246"/>
      <c r="L216" s="251"/>
      <c r="M216" s="252"/>
      <c r="N216" s="253"/>
      <c r="O216" s="253"/>
      <c r="P216" s="253"/>
      <c r="Q216" s="253"/>
      <c r="R216" s="253"/>
      <c r="S216" s="253"/>
      <c r="T216" s="254"/>
      <c r="U216" s="13"/>
      <c r="V216" s="13"/>
      <c r="W216" s="13"/>
      <c r="X216" s="13"/>
      <c r="Y216" s="13"/>
      <c r="Z216" s="13"/>
      <c r="AA216" s="13"/>
      <c r="AB216" s="13"/>
      <c r="AC216" s="13"/>
      <c r="AD216" s="13"/>
      <c r="AE216" s="13"/>
      <c r="AT216" s="255" t="s">
        <v>173</v>
      </c>
      <c r="AU216" s="255" t="s">
        <v>86</v>
      </c>
      <c r="AV216" s="13" t="s">
        <v>86</v>
      </c>
      <c r="AW216" s="13" t="s">
        <v>37</v>
      </c>
      <c r="AX216" s="13" t="s">
        <v>76</v>
      </c>
      <c r="AY216" s="255" t="s">
        <v>162</v>
      </c>
    </row>
    <row r="217" s="13" customFormat="1">
      <c r="A217" s="13"/>
      <c r="B217" s="245"/>
      <c r="C217" s="246"/>
      <c r="D217" s="241" t="s">
        <v>173</v>
      </c>
      <c r="E217" s="247" t="s">
        <v>19</v>
      </c>
      <c r="F217" s="248" t="s">
        <v>861</v>
      </c>
      <c r="G217" s="246"/>
      <c r="H217" s="249">
        <v>102.72</v>
      </c>
      <c r="I217" s="250"/>
      <c r="J217" s="246"/>
      <c r="K217" s="246"/>
      <c r="L217" s="251"/>
      <c r="M217" s="252"/>
      <c r="N217" s="253"/>
      <c r="O217" s="253"/>
      <c r="P217" s="253"/>
      <c r="Q217" s="253"/>
      <c r="R217" s="253"/>
      <c r="S217" s="253"/>
      <c r="T217" s="254"/>
      <c r="U217" s="13"/>
      <c r="V217" s="13"/>
      <c r="W217" s="13"/>
      <c r="X217" s="13"/>
      <c r="Y217" s="13"/>
      <c r="Z217" s="13"/>
      <c r="AA217" s="13"/>
      <c r="AB217" s="13"/>
      <c r="AC217" s="13"/>
      <c r="AD217" s="13"/>
      <c r="AE217" s="13"/>
      <c r="AT217" s="255" t="s">
        <v>173</v>
      </c>
      <c r="AU217" s="255" t="s">
        <v>86</v>
      </c>
      <c r="AV217" s="13" t="s">
        <v>86</v>
      </c>
      <c r="AW217" s="13" t="s">
        <v>37</v>
      </c>
      <c r="AX217" s="13" t="s">
        <v>76</v>
      </c>
      <c r="AY217" s="255" t="s">
        <v>162</v>
      </c>
    </row>
    <row r="218" s="13" customFormat="1">
      <c r="A218" s="13"/>
      <c r="B218" s="245"/>
      <c r="C218" s="246"/>
      <c r="D218" s="241" t="s">
        <v>173</v>
      </c>
      <c r="E218" s="247" t="s">
        <v>19</v>
      </c>
      <c r="F218" s="248" t="s">
        <v>862</v>
      </c>
      <c r="G218" s="246"/>
      <c r="H218" s="249">
        <v>306.63600000000002</v>
      </c>
      <c r="I218" s="250"/>
      <c r="J218" s="246"/>
      <c r="K218" s="246"/>
      <c r="L218" s="251"/>
      <c r="M218" s="252"/>
      <c r="N218" s="253"/>
      <c r="O218" s="253"/>
      <c r="P218" s="253"/>
      <c r="Q218" s="253"/>
      <c r="R218" s="253"/>
      <c r="S218" s="253"/>
      <c r="T218" s="254"/>
      <c r="U218" s="13"/>
      <c r="V218" s="13"/>
      <c r="W218" s="13"/>
      <c r="X218" s="13"/>
      <c r="Y218" s="13"/>
      <c r="Z218" s="13"/>
      <c r="AA218" s="13"/>
      <c r="AB218" s="13"/>
      <c r="AC218" s="13"/>
      <c r="AD218" s="13"/>
      <c r="AE218" s="13"/>
      <c r="AT218" s="255" t="s">
        <v>173</v>
      </c>
      <c r="AU218" s="255" t="s">
        <v>86</v>
      </c>
      <c r="AV218" s="13" t="s">
        <v>86</v>
      </c>
      <c r="AW218" s="13" t="s">
        <v>37</v>
      </c>
      <c r="AX218" s="13" t="s">
        <v>76</v>
      </c>
      <c r="AY218" s="255" t="s">
        <v>162</v>
      </c>
    </row>
    <row r="219" s="13" customFormat="1">
      <c r="A219" s="13"/>
      <c r="B219" s="245"/>
      <c r="C219" s="246"/>
      <c r="D219" s="241" t="s">
        <v>173</v>
      </c>
      <c r="E219" s="247" t="s">
        <v>19</v>
      </c>
      <c r="F219" s="248" t="s">
        <v>863</v>
      </c>
      <c r="G219" s="246"/>
      <c r="H219" s="249">
        <v>71.135999999999996</v>
      </c>
      <c r="I219" s="250"/>
      <c r="J219" s="246"/>
      <c r="K219" s="246"/>
      <c r="L219" s="251"/>
      <c r="M219" s="252"/>
      <c r="N219" s="253"/>
      <c r="O219" s="253"/>
      <c r="P219" s="253"/>
      <c r="Q219" s="253"/>
      <c r="R219" s="253"/>
      <c r="S219" s="253"/>
      <c r="T219" s="254"/>
      <c r="U219" s="13"/>
      <c r="V219" s="13"/>
      <c r="W219" s="13"/>
      <c r="X219" s="13"/>
      <c r="Y219" s="13"/>
      <c r="Z219" s="13"/>
      <c r="AA219" s="13"/>
      <c r="AB219" s="13"/>
      <c r="AC219" s="13"/>
      <c r="AD219" s="13"/>
      <c r="AE219" s="13"/>
      <c r="AT219" s="255" t="s">
        <v>173</v>
      </c>
      <c r="AU219" s="255" t="s">
        <v>86</v>
      </c>
      <c r="AV219" s="13" t="s">
        <v>86</v>
      </c>
      <c r="AW219" s="13" t="s">
        <v>37</v>
      </c>
      <c r="AX219" s="13" t="s">
        <v>76</v>
      </c>
      <c r="AY219" s="255" t="s">
        <v>162</v>
      </c>
    </row>
    <row r="220" s="13" customFormat="1">
      <c r="A220" s="13"/>
      <c r="B220" s="245"/>
      <c r="C220" s="246"/>
      <c r="D220" s="241" t="s">
        <v>173</v>
      </c>
      <c r="E220" s="247" t="s">
        <v>19</v>
      </c>
      <c r="F220" s="248" t="s">
        <v>864</v>
      </c>
      <c r="G220" s="246"/>
      <c r="H220" s="249">
        <v>292.96800000000002</v>
      </c>
      <c r="I220" s="250"/>
      <c r="J220" s="246"/>
      <c r="K220" s="246"/>
      <c r="L220" s="251"/>
      <c r="M220" s="252"/>
      <c r="N220" s="253"/>
      <c r="O220" s="253"/>
      <c r="P220" s="253"/>
      <c r="Q220" s="253"/>
      <c r="R220" s="253"/>
      <c r="S220" s="253"/>
      <c r="T220" s="254"/>
      <c r="U220" s="13"/>
      <c r="V220" s="13"/>
      <c r="W220" s="13"/>
      <c r="X220" s="13"/>
      <c r="Y220" s="13"/>
      <c r="Z220" s="13"/>
      <c r="AA220" s="13"/>
      <c r="AB220" s="13"/>
      <c r="AC220" s="13"/>
      <c r="AD220" s="13"/>
      <c r="AE220" s="13"/>
      <c r="AT220" s="255" t="s">
        <v>173</v>
      </c>
      <c r="AU220" s="255" t="s">
        <v>86</v>
      </c>
      <c r="AV220" s="13" t="s">
        <v>86</v>
      </c>
      <c r="AW220" s="13" t="s">
        <v>37</v>
      </c>
      <c r="AX220" s="13" t="s">
        <v>76</v>
      </c>
      <c r="AY220" s="255" t="s">
        <v>162</v>
      </c>
    </row>
    <row r="221" s="13" customFormat="1">
      <c r="A221" s="13"/>
      <c r="B221" s="245"/>
      <c r="C221" s="246"/>
      <c r="D221" s="241" t="s">
        <v>173</v>
      </c>
      <c r="E221" s="247" t="s">
        <v>19</v>
      </c>
      <c r="F221" s="248" t="s">
        <v>865</v>
      </c>
      <c r="G221" s="246"/>
      <c r="H221" s="249">
        <v>144.648</v>
      </c>
      <c r="I221" s="250"/>
      <c r="J221" s="246"/>
      <c r="K221" s="246"/>
      <c r="L221" s="251"/>
      <c r="M221" s="252"/>
      <c r="N221" s="253"/>
      <c r="O221" s="253"/>
      <c r="P221" s="253"/>
      <c r="Q221" s="253"/>
      <c r="R221" s="253"/>
      <c r="S221" s="253"/>
      <c r="T221" s="254"/>
      <c r="U221" s="13"/>
      <c r="V221" s="13"/>
      <c r="W221" s="13"/>
      <c r="X221" s="13"/>
      <c r="Y221" s="13"/>
      <c r="Z221" s="13"/>
      <c r="AA221" s="13"/>
      <c r="AB221" s="13"/>
      <c r="AC221" s="13"/>
      <c r="AD221" s="13"/>
      <c r="AE221" s="13"/>
      <c r="AT221" s="255" t="s">
        <v>173</v>
      </c>
      <c r="AU221" s="255" t="s">
        <v>86</v>
      </c>
      <c r="AV221" s="13" t="s">
        <v>86</v>
      </c>
      <c r="AW221" s="13" t="s">
        <v>37</v>
      </c>
      <c r="AX221" s="13" t="s">
        <v>76</v>
      </c>
      <c r="AY221" s="255" t="s">
        <v>162</v>
      </c>
    </row>
    <row r="222" s="13" customFormat="1">
      <c r="A222" s="13"/>
      <c r="B222" s="245"/>
      <c r="C222" s="246"/>
      <c r="D222" s="241" t="s">
        <v>173</v>
      </c>
      <c r="E222" s="247" t="s">
        <v>19</v>
      </c>
      <c r="F222" s="248" t="s">
        <v>866</v>
      </c>
      <c r="G222" s="246"/>
      <c r="H222" s="249">
        <v>177.31200000000001</v>
      </c>
      <c r="I222" s="250"/>
      <c r="J222" s="246"/>
      <c r="K222" s="246"/>
      <c r="L222" s="251"/>
      <c r="M222" s="252"/>
      <c r="N222" s="253"/>
      <c r="O222" s="253"/>
      <c r="P222" s="253"/>
      <c r="Q222" s="253"/>
      <c r="R222" s="253"/>
      <c r="S222" s="253"/>
      <c r="T222" s="254"/>
      <c r="U222" s="13"/>
      <c r="V222" s="13"/>
      <c r="W222" s="13"/>
      <c r="X222" s="13"/>
      <c r="Y222" s="13"/>
      <c r="Z222" s="13"/>
      <c r="AA222" s="13"/>
      <c r="AB222" s="13"/>
      <c r="AC222" s="13"/>
      <c r="AD222" s="13"/>
      <c r="AE222" s="13"/>
      <c r="AT222" s="255" t="s">
        <v>173</v>
      </c>
      <c r="AU222" s="255" t="s">
        <v>86</v>
      </c>
      <c r="AV222" s="13" t="s">
        <v>86</v>
      </c>
      <c r="AW222" s="13" t="s">
        <v>37</v>
      </c>
      <c r="AX222" s="13" t="s">
        <v>76</v>
      </c>
      <c r="AY222" s="255" t="s">
        <v>162</v>
      </c>
    </row>
    <row r="223" s="13" customFormat="1">
      <c r="A223" s="13"/>
      <c r="B223" s="245"/>
      <c r="C223" s="246"/>
      <c r="D223" s="241" t="s">
        <v>173</v>
      </c>
      <c r="E223" s="247" t="s">
        <v>19</v>
      </c>
      <c r="F223" s="248" t="s">
        <v>867</v>
      </c>
      <c r="G223" s="246"/>
      <c r="H223" s="249">
        <v>243.184</v>
      </c>
      <c r="I223" s="250"/>
      <c r="J223" s="246"/>
      <c r="K223" s="246"/>
      <c r="L223" s="251"/>
      <c r="M223" s="252"/>
      <c r="N223" s="253"/>
      <c r="O223" s="253"/>
      <c r="P223" s="253"/>
      <c r="Q223" s="253"/>
      <c r="R223" s="253"/>
      <c r="S223" s="253"/>
      <c r="T223" s="254"/>
      <c r="U223" s="13"/>
      <c r="V223" s="13"/>
      <c r="W223" s="13"/>
      <c r="X223" s="13"/>
      <c r="Y223" s="13"/>
      <c r="Z223" s="13"/>
      <c r="AA223" s="13"/>
      <c r="AB223" s="13"/>
      <c r="AC223" s="13"/>
      <c r="AD223" s="13"/>
      <c r="AE223" s="13"/>
      <c r="AT223" s="255" t="s">
        <v>173</v>
      </c>
      <c r="AU223" s="255" t="s">
        <v>86</v>
      </c>
      <c r="AV223" s="13" t="s">
        <v>86</v>
      </c>
      <c r="AW223" s="13" t="s">
        <v>37</v>
      </c>
      <c r="AX223" s="13" t="s">
        <v>76</v>
      </c>
      <c r="AY223" s="255" t="s">
        <v>162</v>
      </c>
    </row>
    <row r="224" s="14" customFormat="1">
      <c r="A224" s="14"/>
      <c r="B224" s="256"/>
      <c r="C224" s="257"/>
      <c r="D224" s="241" t="s">
        <v>173</v>
      </c>
      <c r="E224" s="258" t="s">
        <v>19</v>
      </c>
      <c r="F224" s="259" t="s">
        <v>821</v>
      </c>
      <c r="G224" s="257"/>
      <c r="H224" s="260">
        <v>1743.412</v>
      </c>
      <c r="I224" s="261"/>
      <c r="J224" s="257"/>
      <c r="K224" s="257"/>
      <c r="L224" s="262"/>
      <c r="M224" s="263"/>
      <c r="N224" s="264"/>
      <c r="O224" s="264"/>
      <c r="P224" s="264"/>
      <c r="Q224" s="264"/>
      <c r="R224" s="264"/>
      <c r="S224" s="264"/>
      <c r="T224" s="265"/>
      <c r="U224" s="14"/>
      <c r="V224" s="14"/>
      <c r="W224" s="14"/>
      <c r="X224" s="14"/>
      <c r="Y224" s="14"/>
      <c r="Z224" s="14"/>
      <c r="AA224" s="14"/>
      <c r="AB224" s="14"/>
      <c r="AC224" s="14"/>
      <c r="AD224" s="14"/>
      <c r="AE224" s="14"/>
      <c r="AT224" s="266" t="s">
        <v>173</v>
      </c>
      <c r="AU224" s="266" t="s">
        <v>86</v>
      </c>
      <c r="AV224" s="14" t="s">
        <v>176</v>
      </c>
      <c r="AW224" s="14" t="s">
        <v>37</v>
      </c>
      <c r="AX224" s="14" t="s">
        <v>76</v>
      </c>
      <c r="AY224" s="266" t="s">
        <v>162</v>
      </c>
    </row>
    <row r="225" s="13" customFormat="1">
      <c r="A225" s="13"/>
      <c r="B225" s="245"/>
      <c r="C225" s="246"/>
      <c r="D225" s="241" t="s">
        <v>173</v>
      </c>
      <c r="E225" s="247" t="s">
        <v>19</v>
      </c>
      <c r="F225" s="248" t="s">
        <v>868</v>
      </c>
      <c r="G225" s="246"/>
      <c r="H225" s="249">
        <v>113.06</v>
      </c>
      <c r="I225" s="250"/>
      <c r="J225" s="246"/>
      <c r="K225" s="246"/>
      <c r="L225" s="251"/>
      <c r="M225" s="252"/>
      <c r="N225" s="253"/>
      <c r="O225" s="253"/>
      <c r="P225" s="253"/>
      <c r="Q225" s="253"/>
      <c r="R225" s="253"/>
      <c r="S225" s="253"/>
      <c r="T225" s="254"/>
      <c r="U225" s="13"/>
      <c r="V225" s="13"/>
      <c r="W225" s="13"/>
      <c r="X225" s="13"/>
      <c r="Y225" s="13"/>
      <c r="Z225" s="13"/>
      <c r="AA225" s="13"/>
      <c r="AB225" s="13"/>
      <c r="AC225" s="13"/>
      <c r="AD225" s="13"/>
      <c r="AE225" s="13"/>
      <c r="AT225" s="255" t="s">
        <v>173</v>
      </c>
      <c r="AU225" s="255" t="s">
        <v>86</v>
      </c>
      <c r="AV225" s="13" t="s">
        <v>86</v>
      </c>
      <c r="AW225" s="13" t="s">
        <v>37</v>
      </c>
      <c r="AX225" s="13" t="s">
        <v>76</v>
      </c>
      <c r="AY225" s="255" t="s">
        <v>162</v>
      </c>
    </row>
    <row r="226" s="13" customFormat="1">
      <c r="A226" s="13"/>
      <c r="B226" s="245"/>
      <c r="C226" s="246"/>
      <c r="D226" s="241" t="s">
        <v>173</v>
      </c>
      <c r="E226" s="247" t="s">
        <v>19</v>
      </c>
      <c r="F226" s="248" t="s">
        <v>869</v>
      </c>
      <c r="G226" s="246"/>
      <c r="H226" s="249">
        <v>104.16</v>
      </c>
      <c r="I226" s="250"/>
      <c r="J226" s="246"/>
      <c r="K226" s="246"/>
      <c r="L226" s="251"/>
      <c r="M226" s="252"/>
      <c r="N226" s="253"/>
      <c r="O226" s="253"/>
      <c r="P226" s="253"/>
      <c r="Q226" s="253"/>
      <c r="R226" s="253"/>
      <c r="S226" s="253"/>
      <c r="T226" s="254"/>
      <c r="U226" s="13"/>
      <c r="V226" s="13"/>
      <c r="W226" s="13"/>
      <c r="X226" s="13"/>
      <c r="Y226" s="13"/>
      <c r="Z226" s="13"/>
      <c r="AA226" s="13"/>
      <c r="AB226" s="13"/>
      <c r="AC226" s="13"/>
      <c r="AD226" s="13"/>
      <c r="AE226" s="13"/>
      <c r="AT226" s="255" t="s">
        <v>173</v>
      </c>
      <c r="AU226" s="255" t="s">
        <v>86</v>
      </c>
      <c r="AV226" s="13" t="s">
        <v>86</v>
      </c>
      <c r="AW226" s="13" t="s">
        <v>37</v>
      </c>
      <c r="AX226" s="13" t="s">
        <v>76</v>
      </c>
      <c r="AY226" s="255" t="s">
        <v>162</v>
      </c>
    </row>
    <row r="227" s="13" customFormat="1">
      <c r="A227" s="13"/>
      <c r="B227" s="245"/>
      <c r="C227" s="246"/>
      <c r="D227" s="241" t="s">
        <v>173</v>
      </c>
      <c r="E227" s="247" t="s">
        <v>19</v>
      </c>
      <c r="F227" s="248" t="s">
        <v>870</v>
      </c>
      <c r="G227" s="246"/>
      <c r="H227" s="249">
        <v>73.632000000000005</v>
      </c>
      <c r="I227" s="250"/>
      <c r="J227" s="246"/>
      <c r="K227" s="246"/>
      <c r="L227" s="251"/>
      <c r="M227" s="252"/>
      <c r="N227" s="253"/>
      <c r="O227" s="253"/>
      <c r="P227" s="253"/>
      <c r="Q227" s="253"/>
      <c r="R227" s="253"/>
      <c r="S227" s="253"/>
      <c r="T227" s="254"/>
      <c r="U227" s="13"/>
      <c r="V227" s="13"/>
      <c r="W227" s="13"/>
      <c r="X227" s="13"/>
      <c r="Y227" s="13"/>
      <c r="Z227" s="13"/>
      <c r="AA227" s="13"/>
      <c r="AB227" s="13"/>
      <c r="AC227" s="13"/>
      <c r="AD227" s="13"/>
      <c r="AE227" s="13"/>
      <c r="AT227" s="255" t="s">
        <v>173</v>
      </c>
      <c r="AU227" s="255" t="s">
        <v>86</v>
      </c>
      <c r="AV227" s="13" t="s">
        <v>86</v>
      </c>
      <c r="AW227" s="13" t="s">
        <v>37</v>
      </c>
      <c r="AX227" s="13" t="s">
        <v>76</v>
      </c>
      <c r="AY227" s="255" t="s">
        <v>162</v>
      </c>
    </row>
    <row r="228" s="13" customFormat="1">
      <c r="A228" s="13"/>
      <c r="B228" s="245"/>
      <c r="C228" s="246"/>
      <c r="D228" s="241" t="s">
        <v>173</v>
      </c>
      <c r="E228" s="247" t="s">
        <v>19</v>
      </c>
      <c r="F228" s="248" t="s">
        <v>871</v>
      </c>
      <c r="G228" s="246"/>
      <c r="H228" s="249">
        <v>422.98200000000003</v>
      </c>
      <c r="I228" s="250"/>
      <c r="J228" s="246"/>
      <c r="K228" s="246"/>
      <c r="L228" s="251"/>
      <c r="M228" s="252"/>
      <c r="N228" s="253"/>
      <c r="O228" s="253"/>
      <c r="P228" s="253"/>
      <c r="Q228" s="253"/>
      <c r="R228" s="253"/>
      <c r="S228" s="253"/>
      <c r="T228" s="254"/>
      <c r="U228" s="13"/>
      <c r="V228" s="13"/>
      <c r="W228" s="13"/>
      <c r="X228" s="13"/>
      <c r="Y228" s="13"/>
      <c r="Z228" s="13"/>
      <c r="AA228" s="13"/>
      <c r="AB228" s="13"/>
      <c r="AC228" s="13"/>
      <c r="AD228" s="13"/>
      <c r="AE228" s="13"/>
      <c r="AT228" s="255" t="s">
        <v>173</v>
      </c>
      <c r="AU228" s="255" t="s">
        <v>86</v>
      </c>
      <c r="AV228" s="13" t="s">
        <v>86</v>
      </c>
      <c r="AW228" s="13" t="s">
        <v>37</v>
      </c>
      <c r="AX228" s="13" t="s">
        <v>76</v>
      </c>
      <c r="AY228" s="255" t="s">
        <v>162</v>
      </c>
    </row>
    <row r="229" s="13" customFormat="1">
      <c r="A229" s="13"/>
      <c r="B229" s="245"/>
      <c r="C229" s="246"/>
      <c r="D229" s="241" t="s">
        <v>173</v>
      </c>
      <c r="E229" s="247" t="s">
        <v>19</v>
      </c>
      <c r="F229" s="248" t="s">
        <v>872</v>
      </c>
      <c r="G229" s="246"/>
      <c r="H229" s="249">
        <v>11.880000000000001</v>
      </c>
      <c r="I229" s="250"/>
      <c r="J229" s="246"/>
      <c r="K229" s="246"/>
      <c r="L229" s="251"/>
      <c r="M229" s="252"/>
      <c r="N229" s="253"/>
      <c r="O229" s="253"/>
      <c r="P229" s="253"/>
      <c r="Q229" s="253"/>
      <c r="R229" s="253"/>
      <c r="S229" s="253"/>
      <c r="T229" s="254"/>
      <c r="U229" s="13"/>
      <c r="V229" s="13"/>
      <c r="W229" s="13"/>
      <c r="X229" s="13"/>
      <c r="Y229" s="13"/>
      <c r="Z229" s="13"/>
      <c r="AA229" s="13"/>
      <c r="AB229" s="13"/>
      <c r="AC229" s="13"/>
      <c r="AD229" s="13"/>
      <c r="AE229" s="13"/>
      <c r="AT229" s="255" t="s">
        <v>173</v>
      </c>
      <c r="AU229" s="255" t="s">
        <v>86</v>
      </c>
      <c r="AV229" s="13" t="s">
        <v>86</v>
      </c>
      <c r="AW229" s="13" t="s">
        <v>37</v>
      </c>
      <c r="AX229" s="13" t="s">
        <v>76</v>
      </c>
      <c r="AY229" s="255" t="s">
        <v>162</v>
      </c>
    </row>
    <row r="230" s="13" customFormat="1">
      <c r="A230" s="13"/>
      <c r="B230" s="245"/>
      <c r="C230" s="246"/>
      <c r="D230" s="241" t="s">
        <v>173</v>
      </c>
      <c r="E230" s="247" t="s">
        <v>19</v>
      </c>
      <c r="F230" s="248" t="s">
        <v>873</v>
      </c>
      <c r="G230" s="246"/>
      <c r="H230" s="249">
        <v>24</v>
      </c>
      <c r="I230" s="250"/>
      <c r="J230" s="246"/>
      <c r="K230" s="246"/>
      <c r="L230" s="251"/>
      <c r="M230" s="252"/>
      <c r="N230" s="253"/>
      <c r="O230" s="253"/>
      <c r="P230" s="253"/>
      <c r="Q230" s="253"/>
      <c r="R230" s="253"/>
      <c r="S230" s="253"/>
      <c r="T230" s="254"/>
      <c r="U230" s="13"/>
      <c r="V230" s="13"/>
      <c r="W230" s="13"/>
      <c r="X230" s="13"/>
      <c r="Y230" s="13"/>
      <c r="Z230" s="13"/>
      <c r="AA230" s="13"/>
      <c r="AB230" s="13"/>
      <c r="AC230" s="13"/>
      <c r="AD230" s="13"/>
      <c r="AE230" s="13"/>
      <c r="AT230" s="255" t="s">
        <v>173</v>
      </c>
      <c r="AU230" s="255" t="s">
        <v>86</v>
      </c>
      <c r="AV230" s="13" t="s">
        <v>86</v>
      </c>
      <c r="AW230" s="13" t="s">
        <v>37</v>
      </c>
      <c r="AX230" s="13" t="s">
        <v>76</v>
      </c>
      <c r="AY230" s="255" t="s">
        <v>162</v>
      </c>
    </row>
    <row r="231" s="13" customFormat="1">
      <c r="A231" s="13"/>
      <c r="B231" s="245"/>
      <c r="C231" s="246"/>
      <c r="D231" s="241" t="s">
        <v>173</v>
      </c>
      <c r="E231" s="247" t="s">
        <v>19</v>
      </c>
      <c r="F231" s="248" t="s">
        <v>874</v>
      </c>
      <c r="G231" s="246"/>
      <c r="H231" s="249">
        <v>20.495999999999999</v>
      </c>
      <c r="I231" s="250"/>
      <c r="J231" s="246"/>
      <c r="K231" s="246"/>
      <c r="L231" s="251"/>
      <c r="M231" s="252"/>
      <c r="N231" s="253"/>
      <c r="O231" s="253"/>
      <c r="P231" s="253"/>
      <c r="Q231" s="253"/>
      <c r="R231" s="253"/>
      <c r="S231" s="253"/>
      <c r="T231" s="254"/>
      <c r="U231" s="13"/>
      <c r="V231" s="13"/>
      <c r="W231" s="13"/>
      <c r="X231" s="13"/>
      <c r="Y231" s="13"/>
      <c r="Z231" s="13"/>
      <c r="AA231" s="13"/>
      <c r="AB231" s="13"/>
      <c r="AC231" s="13"/>
      <c r="AD231" s="13"/>
      <c r="AE231" s="13"/>
      <c r="AT231" s="255" t="s">
        <v>173</v>
      </c>
      <c r="AU231" s="255" t="s">
        <v>86</v>
      </c>
      <c r="AV231" s="13" t="s">
        <v>86</v>
      </c>
      <c r="AW231" s="13" t="s">
        <v>37</v>
      </c>
      <c r="AX231" s="13" t="s">
        <v>76</v>
      </c>
      <c r="AY231" s="255" t="s">
        <v>162</v>
      </c>
    </row>
    <row r="232" s="14" customFormat="1">
      <c r="A232" s="14"/>
      <c r="B232" s="256"/>
      <c r="C232" s="257"/>
      <c r="D232" s="241" t="s">
        <v>173</v>
      </c>
      <c r="E232" s="258" t="s">
        <v>19</v>
      </c>
      <c r="F232" s="259" t="s">
        <v>828</v>
      </c>
      <c r="G232" s="257"/>
      <c r="H232" s="260">
        <v>770.21000000000004</v>
      </c>
      <c r="I232" s="261"/>
      <c r="J232" s="257"/>
      <c r="K232" s="257"/>
      <c r="L232" s="262"/>
      <c r="M232" s="263"/>
      <c r="N232" s="264"/>
      <c r="O232" s="264"/>
      <c r="P232" s="264"/>
      <c r="Q232" s="264"/>
      <c r="R232" s="264"/>
      <c r="S232" s="264"/>
      <c r="T232" s="265"/>
      <c r="U232" s="14"/>
      <c r="V232" s="14"/>
      <c r="W232" s="14"/>
      <c r="X232" s="14"/>
      <c r="Y232" s="14"/>
      <c r="Z232" s="14"/>
      <c r="AA232" s="14"/>
      <c r="AB232" s="14"/>
      <c r="AC232" s="14"/>
      <c r="AD232" s="14"/>
      <c r="AE232" s="14"/>
      <c r="AT232" s="266" t="s">
        <v>173</v>
      </c>
      <c r="AU232" s="266" t="s">
        <v>86</v>
      </c>
      <c r="AV232" s="14" t="s">
        <v>176</v>
      </c>
      <c r="AW232" s="14" t="s">
        <v>37</v>
      </c>
      <c r="AX232" s="14" t="s">
        <v>76</v>
      </c>
      <c r="AY232" s="266" t="s">
        <v>162</v>
      </c>
    </row>
    <row r="233" s="13" customFormat="1">
      <c r="A233" s="13"/>
      <c r="B233" s="245"/>
      <c r="C233" s="246"/>
      <c r="D233" s="241" t="s">
        <v>173</v>
      </c>
      <c r="E233" s="247" t="s">
        <v>19</v>
      </c>
      <c r="F233" s="248" t="s">
        <v>875</v>
      </c>
      <c r="G233" s="246"/>
      <c r="H233" s="249">
        <v>337.488</v>
      </c>
      <c r="I233" s="250"/>
      <c r="J233" s="246"/>
      <c r="K233" s="246"/>
      <c r="L233" s="251"/>
      <c r="M233" s="252"/>
      <c r="N233" s="253"/>
      <c r="O233" s="253"/>
      <c r="P233" s="253"/>
      <c r="Q233" s="253"/>
      <c r="R233" s="253"/>
      <c r="S233" s="253"/>
      <c r="T233" s="254"/>
      <c r="U233" s="13"/>
      <c r="V233" s="13"/>
      <c r="W233" s="13"/>
      <c r="X233" s="13"/>
      <c r="Y233" s="13"/>
      <c r="Z233" s="13"/>
      <c r="AA233" s="13"/>
      <c r="AB233" s="13"/>
      <c r="AC233" s="13"/>
      <c r="AD233" s="13"/>
      <c r="AE233" s="13"/>
      <c r="AT233" s="255" t="s">
        <v>173</v>
      </c>
      <c r="AU233" s="255" t="s">
        <v>86</v>
      </c>
      <c r="AV233" s="13" t="s">
        <v>86</v>
      </c>
      <c r="AW233" s="13" t="s">
        <v>37</v>
      </c>
      <c r="AX233" s="13" t="s">
        <v>76</v>
      </c>
      <c r="AY233" s="255" t="s">
        <v>162</v>
      </c>
    </row>
    <row r="234" s="13" customFormat="1">
      <c r="A234" s="13"/>
      <c r="B234" s="245"/>
      <c r="C234" s="246"/>
      <c r="D234" s="241" t="s">
        <v>173</v>
      </c>
      <c r="E234" s="247" t="s">
        <v>19</v>
      </c>
      <c r="F234" s="248" t="s">
        <v>876</v>
      </c>
      <c r="G234" s="246"/>
      <c r="H234" s="249">
        <v>30.719999999999999</v>
      </c>
      <c r="I234" s="250"/>
      <c r="J234" s="246"/>
      <c r="K234" s="246"/>
      <c r="L234" s="251"/>
      <c r="M234" s="252"/>
      <c r="N234" s="253"/>
      <c r="O234" s="253"/>
      <c r="P234" s="253"/>
      <c r="Q234" s="253"/>
      <c r="R234" s="253"/>
      <c r="S234" s="253"/>
      <c r="T234" s="254"/>
      <c r="U234" s="13"/>
      <c r="V234" s="13"/>
      <c r="W234" s="13"/>
      <c r="X234" s="13"/>
      <c r="Y234" s="13"/>
      <c r="Z234" s="13"/>
      <c r="AA234" s="13"/>
      <c r="AB234" s="13"/>
      <c r="AC234" s="13"/>
      <c r="AD234" s="13"/>
      <c r="AE234" s="13"/>
      <c r="AT234" s="255" t="s">
        <v>173</v>
      </c>
      <c r="AU234" s="255" t="s">
        <v>86</v>
      </c>
      <c r="AV234" s="13" t="s">
        <v>86</v>
      </c>
      <c r="AW234" s="13" t="s">
        <v>37</v>
      </c>
      <c r="AX234" s="13" t="s">
        <v>76</v>
      </c>
      <c r="AY234" s="255" t="s">
        <v>162</v>
      </c>
    </row>
    <row r="235" s="13" customFormat="1">
      <c r="A235" s="13"/>
      <c r="B235" s="245"/>
      <c r="C235" s="246"/>
      <c r="D235" s="241" t="s">
        <v>173</v>
      </c>
      <c r="E235" s="247" t="s">
        <v>19</v>
      </c>
      <c r="F235" s="248" t="s">
        <v>877</v>
      </c>
      <c r="G235" s="246"/>
      <c r="H235" s="249">
        <v>305.42399999999998</v>
      </c>
      <c r="I235" s="250"/>
      <c r="J235" s="246"/>
      <c r="K235" s="246"/>
      <c r="L235" s="251"/>
      <c r="M235" s="252"/>
      <c r="N235" s="253"/>
      <c r="O235" s="253"/>
      <c r="P235" s="253"/>
      <c r="Q235" s="253"/>
      <c r="R235" s="253"/>
      <c r="S235" s="253"/>
      <c r="T235" s="254"/>
      <c r="U235" s="13"/>
      <c r="V235" s="13"/>
      <c r="W235" s="13"/>
      <c r="X235" s="13"/>
      <c r="Y235" s="13"/>
      <c r="Z235" s="13"/>
      <c r="AA235" s="13"/>
      <c r="AB235" s="13"/>
      <c r="AC235" s="13"/>
      <c r="AD235" s="13"/>
      <c r="AE235" s="13"/>
      <c r="AT235" s="255" t="s">
        <v>173</v>
      </c>
      <c r="AU235" s="255" t="s">
        <v>86</v>
      </c>
      <c r="AV235" s="13" t="s">
        <v>86</v>
      </c>
      <c r="AW235" s="13" t="s">
        <v>37</v>
      </c>
      <c r="AX235" s="13" t="s">
        <v>76</v>
      </c>
      <c r="AY235" s="255" t="s">
        <v>162</v>
      </c>
    </row>
    <row r="236" s="14" customFormat="1">
      <c r="A236" s="14"/>
      <c r="B236" s="256"/>
      <c r="C236" s="257"/>
      <c r="D236" s="241" t="s">
        <v>173</v>
      </c>
      <c r="E236" s="258" t="s">
        <v>19</v>
      </c>
      <c r="F236" s="259" t="s">
        <v>831</v>
      </c>
      <c r="G236" s="257"/>
      <c r="H236" s="260">
        <v>673.63199999999995</v>
      </c>
      <c r="I236" s="261"/>
      <c r="J236" s="257"/>
      <c r="K236" s="257"/>
      <c r="L236" s="262"/>
      <c r="M236" s="263"/>
      <c r="N236" s="264"/>
      <c r="O236" s="264"/>
      <c r="P236" s="264"/>
      <c r="Q236" s="264"/>
      <c r="R236" s="264"/>
      <c r="S236" s="264"/>
      <c r="T236" s="265"/>
      <c r="U236" s="14"/>
      <c r="V236" s="14"/>
      <c r="W236" s="14"/>
      <c r="X236" s="14"/>
      <c r="Y236" s="14"/>
      <c r="Z236" s="14"/>
      <c r="AA236" s="14"/>
      <c r="AB236" s="14"/>
      <c r="AC236" s="14"/>
      <c r="AD236" s="14"/>
      <c r="AE236" s="14"/>
      <c r="AT236" s="266" t="s">
        <v>173</v>
      </c>
      <c r="AU236" s="266" t="s">
        <v>86</v>
      </c>
      <c r="AV236" s="14" t="s">
        <v>176</v>
      </c>
      <c r="AW236" s="14" t="s">
        <v>37</v>
      </c>
      <c r="AX236" s="14" t="s">
        <v>76</v>
      </c>
      <c r="AY236" s="266" t="s">
        <v>162</v>
      </c>
    </row>
    <row r="237" s="15" customFormat="1">
      <c r="A237" s="15"/>
      <c r="B237" s="267"/>
      <c r="C237" s="268"/>
      <c r="D237" s="241" t="s">
        <v>173</v>
      </c>
      <c r="E237" s="269" t="s">
        <v>19</v>
      </c>
      <c r="F237" s="270" t="s">
        <v>177</v>
      </c>
      <c r="G237" s="268"/>
      <c r="H237" s="271">
        <v>3187.2539999999999</v>
      </c>
      <c r="I237" s="272"/>
      <c r="J237" s="268"/>
      <c r="K237" s="268"/>
      <c r="L237" s="273"/>
      <c r="M237" s="274"/>
      <c r="N237" s="275"/>
      <c r="O237" s="275"/>
      <c r="P237" s="275"/>
      <c r="Q237" s="275"/>
      <c r="R237" s="275"/>
      <c r="S237" s="275"/>
      <c r="T237" s="276"/>
      <c r="U237" s="15"/>
      <c r="V237" s="15"/>
      <c r="W237" s="15"/>
      <c r="X237" s="15"/>
      <c r="Y237" s="15"/>
      <c r="Z237" s="15"/>
      <c r="AA237" s="15"/>
      <c r="AB237" s="15"/>
      <c r="AC237" s="15"/>
      <c r="AD237" s="15"/>
      <c r="AE237" s="15"/>
      <c r="AT237" s="277" t="s">
        <v>173</v>
      </c>
      <c r="AU237" s="277" t="s">
        <v>86</v>
      </c>
      <c r="AV237" s="15" t="s">
        <v>169</v>
      </c>
      <c r="AW237" s="15" t="s">
        <v>37</v>
      </c>
      <c r="AX237" s="15" t="s">
        <v>84</v>
      </c>
      <c r="AY237" s="277" t="s">
        <v>162</v>
      </c>
    </row>
    <row r="238" s="2" customFormat="1" ht="21.75" customHeight="1">
      <c r="A238" s="40"/>
      <c r="B238" s="41"/>
      <c r="C238" s="228" t="s">
        <v>274</v>
      </c>
      <c r="D238" s="228" t="s">
        <v>164</v>
      </c>
      <c r="E238" s="229" t="s">
        <v>253</v>
      </c>
      <c r="F238" s="230" t="s">
        <v>254</v>
      </c>
      <c r="G238" s="231" t="s">
        <v>219</v>
      </c>
      <c r="H238" s="232">
        <v>796.81399999999996</v>
      </c>
      <c r="I238" s="233"/>
      <c r="J238" s="234">
        <f>ROUND(I238*H238,2)</f>
        <v>0</v>
      </c>
      <c r="K238" s="230" t="s">
        <v>168</v>
      </c>
      <c r="L238" s="46"/>
      <c r="M238" s="235" t="s">
        <v>19</v>
      </c>
      <c r="N238" s="236" t="s">
        <v>47</v>
      </c>
      <c r="O238" s="86"/>
      <c r="P238" s="237">
        <f>O238*H238</f>
        <v>0</v>
      </c>
      <c r="Q238" s="237">
        <v>0</v>
      </c>
      <c r="R238" s="237">
        <f>Q238*H238</f>
        <v>0</v>
      </c>
      <c r="S238" s="237">
        <v>0</v>
      </c>
      <c r="T238" s="238">
        <f>S238*H238</f>
        <v>0</v>
      </c>
      <c r="U238" s="40"/>
      <c r="V238" s="40"/>
      <c r="W238" s="40"/>
      <c r="X238" s="40"/>
      <c r="Y238" s="40"/>
      <c r="Z238" s="40"/>
      <c r="AA238" s="40"/>
      <c r="AB238" s="40"/>
      <c r="AC238" s="40"/>
      <c r="AD238" s="40"/>
      <c r="AE238" s="40"/>
      <c r="AR238" s="239" t="s">
        <v>169</v>
      </c>
      <c r="AT238" s="239" t="s">
        <v>164</v>
      </c>
      <c r="AU238" s="239" t="s">
        <v>86</v>
      </c>
      <c r="AY238" s="19" t="s">
        <v>162</v>
      </c>
      <c r="BE238" s="240">
        <f>IF(N238="základní",J238,0)</f>
        <v>0</v>
      </c>
      <c r="BF238" s="240">
        <f>IF(N238="snížená",J238,0)</f>
        <v>0</v>
      </c>
      <c r="BG238" s="240">
        <f>IF(N238="zákl. přenesená",J238,0)</f>
        <v>0</v>
      </c>
      <c r="BH238" s="240">
        <f>IF(N238="sníž. přenesená",J238,0)</f>
        <v>0</v>
      </c>
      <c r="BI238" s="240">
        <f>IF(N238="nulová",J238,0)</f>
        <v>0</v>
      </c>
      <c r="BJ238" s="19" t="s">
        <v>84</v>
      </c>
      <c r="BK238" s="240">
        <f>ROUND(I238*H238,2)</f>
        <v>0</v>
      </c>
      <c r="BL238" s="19" t="s">
        <v>169</v>
      </c>
      <c r="BM238" s="239" t="s">
        <v>878</v>
      </c>
    </row>
    <row r="239" s="2" customFormat="1">
      <c r="A239" s="40"/>
      <c r="B239" s="41"/>
      <c r="C239" s="42"/>
      <c r="D239" s="241" t="s">
        <v>171</v>
      </c>
      <c r="E239" s="42"/>
      <c r="F239" s="242" t="s">
        <v>250</v>
      </c>
      <c r="G239" s="42"/>
      <c r="H239" s="42"/>
      <c r="I239" s="148"/>
      <c r="J239" s="42"/>
      <c r="K239" s="42"/>
      <c r="L239" s="46"/>
      <c r="M239" s="243"/>
      <c r="N239" s="244"/>
      <c r="O239" s="86"/>
      <c r="P239" s="86"/>
      <c r="Q239" s="86"/>
      <c r="R239" s="86"/>
      <c r="S239" s="86"/>
      <c r="T239" s="87"/>
      <c r="U239" s="40"/>
      <c r="V239" s="40"/>
      <c r="W239" s="40"/>
      <c r="X239" s="40"/>
      <c r="Y239" s="40"/>
      <c r="Z239" s="40"/>
      <c r="AA239" s="40"/>
      <c r="AB239" s="40"/>
      <c r="AC239" s="40"/>
      <c r="AD239" s="40"/>
      <c r="AE239" s="40"/>
      <c r="AT239" s="19" t="s">
        <v>171</v>
      </c>
      <c r="AU239" s="19" t="s">
        <v>86</v>
      </c>
    </row>
    <row r="240" s="16" customFormat="1">
      <c r="A240" s="16"/>
      <c r="B240" s="278"/>
      <c r="C240" s="279"/>
      <c r="D240" s="241" t="s">
        <v>173</v>
      </c>
      <c r="E240" s="280" t="s">
        <v>19</v>
      </c>
      <c r="F240" s="281" t="s">
        <v>238</v>
      </c>
      <c r="G240" s="279"/>
      <c r="H240" s="280" t="s">
        <v>19</v>
      </c>
      <c r="I240" s="282"/>
      <c r="J240" s="279"/>
      <c r="K240" s="279"/>
      <c r="L240" s="283"/>
      <c r="M240" s="284"/>
      <c r="N240" s="285"/>
      <c r="O240" s="285"/>
      <c r="P240" s="285"/>
      <c r="Q240" s="285"/>
      <c r="R240" s="285"/>
      <c r="S240" s="285"/>
      <c r="T240" s="286"/>
      <c r="U240" s="16"/>
      <c r="V240" s="16"/>
      <c r="W240" s="16"/>
      <c r="X240" s="16"/>
      <c r="Y240" s="16"/>
      <c r="Z240" s="16"/>
      <c r="AA240" s="16"/>
      <c r="AB240" s="16"/>
      <c r="AC240" s="16"/>
      <c r="AD240" s="16"/>
      <c r="AE240" s="16"/>
      <c r="AT240" s="287" t="s">
        <v>173</v>
      </c>
      <c r="AU240" s="287" t="s">
        <v>86</v>
      </c>
      <c r="AV240" s="16" t="s">
        <v>84</v>
      </c>
      <c r="AW240" s="16" t="s">
        <v>37</v>
      </c>
      <c r="AX240" s="16" t="s">
        <v>76</v>
      </c>
      <c r="AY240" s="287" t="s">
        <v>162</v>
      </c>
    </row>
    <row r="241" s="13" customFormat="1">
      <c r="A241" s="13"/>
      <c r="B241" s="245"/>
      <c r="C241" s="246"/>
      <c r="D241" s="241" t="s">
        <v>173</v>
      </c>
      <c r="E241" s="247" t="s">
        <v>19</v>
      </c>
      <c r="F241" s="248" t="s">
        <v>879</v>
      </c>
      <c r="G241" s="246"/>
      <c r="H241" s="249">
        <v>20.664000000000001</v>
      </c>
      <c r="I241" s="250"/>
      <c r="J241" s="246"/>
      <c r="K241" s="246"/>
      <c r="L241" s="251"/>
      <c r="M241" s="252"/>
      <c r="N241" s="253"/>
      <c r="O241" s="253"/>
      <c r="P241" s="253"/>
      <c r="Q241" s="253"/>
      <c r="R241" s="253"/>
      <c r="S241" s="253"/>
      <c r="T241" s="254"/>
      <c r="U241" s="13"/>
      <c r="V241" s="13"/>
      <c r="W241" s="13"/>
      <c r="X241" s="13"/>
      <c r="Y241" s="13"/>
      <c r="Z241" s="13"/>
      <c r="AA241" s="13"/>
      <c r="AB241" s="13"/>
      <c r="AC241" s="13"/>
      <c r="AD241" s="13"/>
      <c r="AE241" s="13"/>
      <c r="AT241" s="255" t="s">
        <v>173</v>
      </c>
      <c r="AU241" s="255" t="s">
        <v>86</v>
      </c>
      <c r="AV241" s="13" t="s">
        <v>86</v>
      </c>
      <c r="AW241" s="13" t="s">
        <v>37</v>
      </c>
      <c r="AX241" s="13" t="s">
        <v>76</v>
      </c>
      <c r="AY241" s="255" t="s">
        <v>162</v>
      </c>
    </row>
    <row r="242" s="13" customFormat="1">
      <c r="A242" s="13"/>
      <c r="B242" s="245"/>
      <c r="C242" s="246"/>
      <c r="D242" s="241" t="s">
        <v>173</v>
      </c>
      <c r="E242" s="247" t="s">
        <v>19</v>
      </c>
      <c r="F242" s="248" t="s">
        <v>880</v>
      </c>
      <c r="G242" s="246"/>
      <c r="H242" s="249">
        <v>12</v>
      </c>
      <c r="I242" s="250"/>
      <c r="J242" s="246"/>
      <c r="K242" s="246"/>
      <c r="L242" s="251"/>
      <c r="M242" s="252"/>
      <c r="N242" s="253"/>
      <c r="O242" s="253"/>
      <c r="P242" s="253"/>
      <c r="Q242" s="253"/>
      <c r="R242" s="253"/>
      <c r="S242" s="253"/>
      <c r="T242" s="254"/>
      <c r="U242" s="13"/>
      <c r="V242" s="13"/>
      <c r="W242" s="13"/>
      <c r="X242" s="13"/>
      <c r="Y242" s="13"/>
      <c r="Z242" s="13"/>
      <c r="AA242" s="13"/>
      <c r="AB242" s="13"/>
      <c r="AC242" s="13"/>
      <c r="AD242" s="13"/>
      <c r="AE242" s="13"/>
      <c r="AT242" s="255" t="s">
        <v>173</v>
      </c>
      <c r="AU242" s="255" t="s">
        <v>86</v>
      </c>
      <c r="AV242" s="13" t="s">
        <v>86</v>
      </c>
      <c r="AW242" s="13" t="s">
        <v>37</v>
      </c>
      <c r="AX242" s="13" t="s">
        <v>76</v>
      </c>
      <c r="AY242" s="255" t="s">
        <v>162</v>
      </c>
    </row>
    <row r="243" s="13" customFormat="1">
      <c r="A243" s="13"/>
      <c r="B243" s="245"/>
      <c r="C243" s="246"/>
      <c r="D243" s="241" t="s">
        <v>173</v>
      </c>
      <c r="E243" s="247" t="s">
        <v>19</v>
      </c>
      <c r="F243" s="248" t="s">
        <v>881</v>
      </c>
      <c r="G243" s="246"/>
      <c r="H243" s="249">
        <v>39.738</v>
      </c>
      <c r="I243" s="250"/>
      <c r="J243" s="246"/>
      <c r="K243" s="246"/>
      <c r="L243" s="251"/>
      <c r="M243" s="252"/>
      <c r="N243" s="253"/>
      <c r="O243" s="253"/>
      <c r="P243" s="253"/>
      <c r="Q243" s="253"/>
      <c r="R243" s="253"/>
      <c r="S243" s="253"/>
      <c r="T243" s="254"/>
      <c r="U243" s="13"/>
      <c r="V243" s="13"/>
      <c r="W243" s="13"/>
      <c r="X243" s="13"/>
      <c r="Y243" s="13"/>
      <c r="Z243" s="13"/>
      <c r="AA243" s="13"/>
      <c r="AB243" s="13"/>
      <c r="AC243" s="13"/>
      <c r="AD243" s="13"/>
      <c r="AE243" s="13"/>
      <c r="AT243" s="255" t="s">
        <v>173</v>
      </c>
      <c r="AU243" s="255" t="s">
        <v>86</v>
      </c>
      <c r="AV243" s="13" t="s">
        <v>86</v>
      </c>
      <c r="AW243" s="13" t="s">
        <v>37</v>
      </c>
      <c r="AX243" s="13" t="s">
        <v>76</v>
      </c>
      <c r="AY243" s="255" t="s">
        <v>162</v>
      </c>
    </row>
    <row r="244" s="13" customFormat="1">
      <c r="A244" s="13"/>
      <c r="B244" s="245"/>
      <c r="C244" s="246"/>
      <c r="D244" s="241" t="s">
        <v>173</v>
      </c>
      <c r="E244" s="247" t="s">
        <v>19</v>
      </c>
      <c r="F244" s="248" t="s">
        <v>882</v>
      </c>
      <c r="G244" s="246"/>
      <c r="H244" s="249">
        <v>28.800000000000001</v>
      </c>
      <c r="I244" s="250"/>
      <c r="J244" s="246"/>
      <c r="K244" s="246"/>
      <c r="L244" s="251"/>
      <c r="M244" s="252"/>
      <c r="N244" s="253"/>
      <c r="O244" s="253"/>
      <c r="P244" s="253"/>
      <c r="Q244" s="253"/>
      <c r="R244" s="253"/>
      <c r="S244" s="253"/>
      <c r="T244" s="254"/>
      <c r="U244" s="13"/>
      <c r="V244" s="13"/>
      <c r="W244" s="13"/>
      <c r="X244" s="13"/>
      <c r="Y244" s="13"/>
      <c r="Z244" s="13"/>
      <c r="AA244" s="13"/>
      <c r="AB244" s="13"/>
      <c r="AC244" s="13"/>
      <c r="AD244" s="13"/>
      <c r="AE244" s="13"/>
      <c r="AT244" s="255" t="s">
        <v>173</v>
      </c>
      <c r="AU244" s="255" t="s">
        <v>86</v>
      </c>
      <c r="AV244" s="13" t="s">
        <v>86</v>
      </c>
      <c r="AW244" s="13" t="s">
        <v>37</v>
      </c>
      <c r="AX244" s="13" t="s">
        <v>76</v>
      </c>
      <c r="AY244" s="255" t="s">
        <v>162</v>
      </c>
    </row>
    <row r="245" s="13" customFormat="1">
      <c r="A245" s="13"/>
      <c r="B245" s="245"/>
      <c r="C245" s="246"/>
      <c r="D245" s="241" t="s">
        <v>173</v>
      </c>
      <c r="E245" s="247" t="s">
        <v>19</v>
      </c>
      <c r="F245" s="248" t="s">
        <v>883</v>
      </c>
      <c r="G245" s="246"/>
      <c r="H245" s="249">
        <v>25.68</v>
      </c>
      <c r="I245" s="250"/>
      <c r="J245" s="246"/>
      <c r="K245" s="246"/>
      <c r="L245" s="251"/>
      <c r="M245" s="252"/>
      <c r="N245" s="253"/>
      <c r="O245" s="253"/>
      <c r="P245" s="253"/>
      <c r="Q245" s="253"/>
      <c r="R245" s="253"/>
      <c r="S245" s="253"/>
      <c r="T245" s="254"/>
      <c r="U245" s="13"/>
      <c r="V245" s="13"/>
      <c r="W245" s="13"/>
      <c r="X245" s="13"/>
      <c r="Y245" s="13"/>
      <c r="Z245" s="13"/>
      <c r="AA245" s="13"/>
      <c r="AB245" s="13"/>
      <c r="AC245" s="13"/>
      <c r="AD245" s="13"/>
      <c r="AE245" s="13"/>
      <c r="AT245" s="255" t="s">
        <v>173</v>
      </c>
      <c r="AU245" s="255" t="s">
        <v>86</v>
      </c>
      <c r="AV245" s="13" t="s">
        <v>86</v>
      </c>
      <c r="AW245" s="13" t="s">
        <v>37</v>
      </c>
      <c r="AX245" s="13" t="s">
        <v>76</v>
      </c>
      <c r="AY245" s="255" t="s">
        <v>162</v>
      </c>
    </row>
    <row r="246" s="13" customFormat="1">
      <c r="A246" s="13"/>
      <c r="B246" s="245"/>
      <c r="C246" s="246"/>
      <c r="D246" s="241" t="s">
        <v>173</v>
      </c>
      <c r="E246" s="247" t="s">
        <v>19</v>
      </c>
      <c r="F246" s="248" t="s">
        <v>884</v>
      </c>
      <c r="G246" s="246"/>
      <c r="H246" s="249">
        <v>76.659000000000006</v>
      </c>
      <c r="I246" s="250"/>
      <c r="J246" s="246"/>
      <c r="K246" s="246"/>
      <c r="L246" s="251"/>
      <c r="M246" s="252"/>
      <c r="N246" s="253"/>
      <c r="O246" s="253"/>
      <c r="P246" s="253"/>
      <c r="Q246" s="253"/>
      <c r="R246" s="253"/>
      <c r="S246" s="253"/>
      <c r="T246" s="254"/>
      <c r="U246" s="13"/>
      <c r="V246" s="13"/>
      <c r="W246" s="13"/>
      <c r="X246" s="13"/>
      <c r="Y246" s="13"/>
      <c r="Z246" s="13"/>
      <c r="AA246" s="13"/>
      <c r="AB246" s="13"/>
      <c r="AC246" s="13"/>
      <c r="AD246" s="13"/>
      <c r="AE246" s="13"/>
      <c r="AT246" s="255" t="s">
        <v>173</v>
      </c>
      <c r="AU246" s="255" t="s">
        <v>86</v>
      </c>
      <c r="AV246" s="13" t="s">
        <v>86</v>
      </c>
      <c r="AW246" s="13" t="s">
        <v>37</v>
      </c>
      <c r="AX246" s="13" t="s">
        <v>76</v>
      </c>
      <c r="AY246" s="255" t="s">
        <v>162</v>
      </c>
    </row>
    <row r="247" s="13" customFormat="1">
      <c r="A247" s="13"/>
      <c r="B247" s="245"/>
      <c r="C247" s="246"/>
      <c r="D247" s="241" t="s">
        <v>173</v>
      </c>
      <c r="E247" s="247" t="s">
        <v>19</v>
      </c>
      <c r="F247" s="248" t="s">
        <v>885</v>
      </c>
      <c r="G247" s="246"/>
      <c r="H247" s="249">
        <v>17.783999999999999</v>
      </c>
      <c r="I247" s="250"/>
      <c r="J247" s="246"/>
      <c r="K247" s="246"/>
      <c r="L247" s="251"/>
      <c r="M247" s="252"/>
      <c r="N247" s="253"/>
      <c r="O247" s="253"/>
      <c r="P247" s="253"/>
      <c r="Q247" s="253"/>
      <c r="R247" s="253"/>
      <c r="S247" s="253"/>
      <c r="T247" s="254"/>
      <c r="U247" s="13"/>
      <c r="V247" s="13"/>
      <c r="W247" s="13"/>
      <c r="X247" s="13"/>
      <c r="Y247" s="13"/>
      <c r="Z247" s="13"/>
      <c r="AA247" s="13"/>
      <c r="AB247" s="13"/>
      <c r="AC247" s="13"/>
      <c r="AD247" s="13"/>
      <c r="AE247" s="13"/>
      <c r="AT247" s="255" t="s">
        <v>173</v>
      </c>
      <c r="AU247" s="255" t="s">
        <v>86</v>
      </c>
      <c r="AV247" s="13" t="s">
        <v>86</v>
      </c>
      <c r="AW247" s="13" t="s">
        <v>37</v>
      </c>
      <c r="AX247" s="13" t="s">
        <v>76</v>
      </c>
      <c r="AY247" s="255" t="s">
        <v>162</v>
      </c>
    </row>
    <row r="248" s="13" customFormat="1">
      <c r="A248" s="13"/>
      <c r="B248" s="245"/>
      <c r="C248" s="246"/>
      <c r="D248" s="241" t="s">
        <v>173</v>
      </c>
      <c r="E248" s="247" t="s">
        <v>19</v>
      </c>
      <c r="F248" s="248" t="s">
        <v>886</v>
      </c>
      <c r="G248" s="246"/>
      <c r="H248" s="249">
        <v>73.242000000000004</v>
      </c>
      <c r="I248" s="250"/>
      <c r="J248" s="246"/>
      <c r="K248" s="246"/>
      <c r="L248" s="251"/>
      <c r="M248" s="252"/>
      <c r="N248" s="253"/>
      <c r="O248" s="253"/>
      <c r="P248" s="253"/>
      <c r="Q248" s="253"/>
      <c r="R248" s="253"/>
      <c r="S248" s="253"/>
      <c r="T248" s="254"/>
      <c r="U248" s="13"/>
      <c r="V248" s="13"/>
      <c r="W248" s="13"/>
      <c r="X248" s="13"/>
      <c r="Y248" s="13"/>
      <c r="Z248" s="13"/>
      <c r="AA248" s="13"/>
      <c r="AB248" s="13"/>
      <c r="AC248" s="13"/>
      <c r="AD248" s="13"/>
      <c r="AE248" s="13"/>
      <c r="AT248" s="255" t="s">
        <v>173</v>
      </c>
      <c r="AU248" s="255" t="s">
        <v>86</v>
      </c>
      <c r="AV248" s="13" t="s">
        <v>86</v>
      </c>
      <c r="AW248" s="13" t="s">
        <v>37</v>
      </c>
      <c r="AX248" s="13" t="s">
        <v>76</v>
      </c>
      <c r="AY248" s="255" t="s">
        <v>162</v>
      </c>
    </row>
    <row r="249" s="13" customFormat="1">
      <c r="A249" s="13"/>
      <c r="B249" s="245"/>
      <c r="C249" s="246"/>
      <c r="D249" s="241" t="s">
        <v>173</v>
      </c>
      <c r="E249" s="247" t="s">
        <v>19</v>
      </c>
      <c r="F249" s="248" t="s">
        <v>887</v>
      </c>
      <c r="G249" s="246"/>
      <c r="H249" s="249">
        <v>36.161999999999999</v>
      </c>
      <c r="I249" s="250"/>
      <c r="J249" s="246"/>
      <c r="K249" s="246"/>
      <c r="L249" s="251"/>
      <c r="M249" s="252"/>
      <c r="N249" s="253"/>
      <c r="O249" s="253"/>
      <c r="P249" s="253"/>
      <c r="Q249" s="253"/>
      <c r="R249" s="253"/>
      <c r="S249" s="253"/>
      <c r="T249" s="254"/>
      <c r="U249" s="13"/>
      <c r="V249" s="13"/>
      <c r="W249" s="13"/>
      <c r="X249" s="13"/>
      <c r="Y249" s="13"/>
      <c r="Z249" s="13"/>
      <c r="AA249" s="13"/>
      <c r="AB249" s="13"/>
      <c r="AC249" s="13"/>
      <c r="AD249" s="13"/>
      <c r="AE249" s="13"/>
      <c r="AT249" s="255" t="s">
        <v>173</v>
      </c>
      <c r="AU249" s="255" t="s">
        <v>86</v>
      </c>
      <c r="AV249" s="13" t="s">
        <v>86</v>
      </c>
      <c r="AW249" s="13" t="s">
        <v>37</v>
      </c>
      <c r="AX249" s="13" t="s">
        <v>76</v>
      </c>
      <c r="AY249" s="255" t="s">
        <v>162</v>
      </c>
    </row>
    <row r="250" s="13" customFormat="1">
      <c r="A250" s="13"/>
      <c r="B250" s="245"/>
      <c r="C250" s="246"/>
      <c r="D250" s="241" t="s">
        <v>173</v>
      </c>
      <c r="E250" s="247" t="s">
        <v>19</v>
      </c>
      <c r="F250" s="248" t="s">
        <v>888</v>
      </c>
      <c r="G250" s="246"/>
      <c r="H250" s="249">
        <v>44.328000000000003</v>
      </c>
      <c r="I250" s="250"/>
      <c r="J250" s="246"/>
      <c r="K250" s="246"/>
      <c r="L250" s="251"/>
      <c r="M250" s="252"/>
      <c r="N250" s="253"/>
      <c r="O250" s="253"/>
      <c r="P250" s="253"/>
      <c r="Q250" s="253"/>
      <c r="R250" s="253"/>
      <c r="S250" s="253"/>
      <c r="T250" s="254"/>
      <c r="U250" s="13"/>
      <c r="V250" s="13"/>
      <c r="W250" s="13"/>
      <c r="X250" s="13"/>
      <c r="Y250" s="13"/>
      <c r="Z250" s="13"/>
      <c r="AA250" s="13"/>
      <c r="AB250" s="13"/>
      <c r="AC250" s="13"/>
      <c r="AD250" s="13"/>
      <c r="AE250" s="13"/>
      <c r="AT250" s="255" t="s">
        <v>173</v>
      </c>
      <c r="AU250" s="255" t="s">
        <v>86</v>
      </c>
      <c r="AV250" s="13" t="s">
        <v>86</v>
      </c>
      <c r="AW250" s="13" t="s">
        <v>37</v>
      </c>
      <c r="AX250" s="13" t="s">
        <v>76</v>
      </c>
      <c r="AY250" s="255" t="s">
        <v>162</v>
      </c>
    </row>
    <row r="251" s="13" customFormat="1">
      <c r="A251" s="13"/>
      <c r="B251" s="245"/>
      <c r="C251" s="246"/>
      <c r="D251" s="241" t="s">
        <v>173</v>
      </c>
      <c r="E251" s="247" t="s">
        <v>19</v>
      </c>
      <c r="F251" s="248" t="s">
        <v>889</v>
      </c>
      <c r="G251" s="246"/>
      <c r="H251" s="249">
        <v>60.795999999999999</v>
      </c>
      <c r="I251" s="250"/>
      <c r="J251" s="246"/>
      <c r="K251" s="246"/>
      <c r="L251" s="251"/>
      <c r="M251" s="252"/>
      <c r="N251" s="253"/>
      <c r="O251" s="253"/>
      <c r="P251" s="253"/>
      <c r="Q251" s="253"/>
      <c r="R251" s="253"/>
      <c r="S251" s="253"/>
      <c r="T251" s="254"/>
      <c r="U251" s="13"/>
      <c r="V251" s="13"/>
      <c r="W251" s="13"/>
      <c r="X251" s="13"/>
      <c r="Y251" s="13"/>
      <c r="Z251" s="13"/>
      <c r="AA251" s="13"/>
      <c r="AB251" s="13"/>
      <c r="AC251" s="13"/>
      <c r="AD251" s="13"/>
      <c r="AE251" s="13"/>
      <c r="AT251" s="255" t="s">
        <v>173</v>
      </c>
      <c r="AU251" s="255" t="s">
        <v>86</v>
      </c>
      <c r="AV251" s="13" t="s">
        <v>86</v>
      </c>
      <c r="AW251" s="13" t="s">
        <v>37</v>
      </c>
      <c r="AX251" s="13" t="s">
        <v>76</v>
      </c>
      <c r="AY251" s="255" t="s">
        <v>162</v>
      </c>
    </row>
    <row r="252" s="14" customFormat="1">
      <c r="A252" s="14"/>
      <c r="B252" s="256"/>
      <c r="C252" s="257"/>
      <c r="D252" s="241" t="s">
        <v>173</v>
      </c>
      <c r="E252" s="258" t="s">
        <v>19</v>
      </c>
      <c r="F252" s="259" t="s">
        <v>821</v>
      </c>
      <c r="G252" s="257"/>
      <c r="H252" s="260">
        <v>435.85300000000001</v>
      </c>
      <c r="I252" s="261"/>
      <c r="J252" s="257"/>
      <c r="K252" s="257"/>
      <c r="L252" s="262"/>
      <c r="M252" s="263"/>
      <c r="N252" s="264"/>
      <c r="O252" s="264"/>
      <c r="P252" s="264"/>
      <c r="Q252" s="264"/>
      <c r="R252" s="264"/>
      <c r="S252" s="264"/>
      <c r="T252" s="265"/>
      <c r="U252" s="14"/>
      <c r="V252" s="14"/>
      <c r="W252" s="14"/>
      <c r="X252" s="14"/>
      <c r="Y252" s="14"/>
      <c r="Z252" s="14"/>
      <c r="AA252" s="14"/>
      <c r="AB252" s="14"/>
      <c r="AC252" s="14"/>
      <c r="AD252" s="14"/>
      <c r="AE252" s="14"/>
      <c r="AT252" s="266" t="s">
        <v>173</v>
      </c>
      <c r="AU252" s="266" t="s">
        <v>86</v>
      </c>
      <c r="AV252" s="14" t="s">
        <v>176</v>
      </c>
      <c r="AW252" s="14" t="s">
        <v>37</v>
      </c>
      <c r="AX252" s="14" t="s">
        <v>76</v>
      </c>
      <c r="AY252" s="266" t="s">
        <v>162</v>
      </c>
    </row>
    <row r="253" s="13" customFormat="1">
      <c r="A253" s="13"/>
      <c r="B253" s="245"/>
      <c r="C253" s="246"/>
      <c r="D253" s="241" t="s">
        <v>173</v>
      </c>
      <c r="E253" s="247" t="s">
        <v>19</v>
      </c>
      <c r="F253" s="248" t="s">
        <v>890</v>
      </c>
      <c r="G253" s="246"/>
      <c r="H253" s="249">
        <v>28.265000000000001</v>
      </c>
      <c r="I253" s="250"/>
      <c r="J253" s="246"/>
      <c r="K253" s="246"/>
      <c r="L253" s="251"/>
      <c r="M253" s="252"/>
      <c r="N253" s="253"/>
      <c r="O253" s="253"/>
      <c r="P253" s="253"/>
      <c r="Q253" s="253"/>
      <c r="R253" s="253"/>
      <c r="S253" s="253"/>
      <c r="T253" s="254"/>
      <c r="U253" s="13"/>
      <c r="V253" s="13"/>
      <c r="W253" s="13"/>
      <c r="X253" s="13"/>
      <c r="Y253" s="13"/>
      <c r="Z253" s="13"/>
      <c r="AA253" s="13"/>
      <c r="AB253" s="13"/>
      <c r="AC253" s="13"/>
      <c r="AD253" s="13"/>
      <c r="AE253" s="13"/>
      <c r="AT253" s="255" t="s">
        <v>173</v>
      </c>
      <c r="AU253" s="255" t="s">
        <v>86</v>
      </c>
      <c r="AV253" s="13" t="s">
        <v>86</v>
      </c>
      <c r="AW253" s="13" t="s">
        <v>37</v>
      </c>
      <c r="AX253" s="13" t="s">
        <v>76</v>
      </c>
      <c r="AY253" s="255" t="s">
        <v>162</v>
      </c>
    </row>
    <row r="254" s="13" customFormat="1">
      <c r="A254" s="13"/>
      <c r="B254" s="245"/>
      <c r="C254" s="246"/>
      <c r="D254" s="241" t="s">
        <v>173</v>
      </c>
      <c r="E254" s="247" t="s">
        <v>19</v>
      </c>
      <c r="F254" s="248" t="s">
        <v>891</v>
      </c>
      <c r="G254" s="246"/>
      <c r="H254" s="249">
        <v>26.039999999999999</v>
      </c>
      <c r="I254" s="250"/>
      <c r="J254" s="246"/>
      <c r="K254" s="246"/>
      <c r="L254" s="251"/>
      <c r="M254" s="252"/>
      <c r="N254" s="253"/>
      <c r="O254" s="253"/>
      <c r="P254" s="253"/>
      <c r="Q254" s="253"/>
      <c r="R254" s="253"/>
      <c r="S254" s="253"/>
      <c r="T254" s="254"/>
      <c r="U254" s="13"/>
      <c r="V254" s="13"/>
      <c r="W254" s="13"/>
      <c r="X254" s="13"/>
      <c r="Y254" s="13"/>
      <c r="Z254" s="13"/>
      <c r="AA254" s="13"/>
      <c r="AB254" s="13"/>
      <c r="AC254" s="13"/>
      <c r="AD254" s="13"/>
      <c r="AE254" s="13"/>
      <c r="AT254" s="255" t="s">
        <v>173</v>
      </c>
      <c r="AU254" s="255" t="s">
        <v>86</v>
      </c>
      <c r="AV254" s="13" t="s">
        <v>86</v>
      </c>
      <c r="AW254" s="13" t="s">
        <v>37</v>
      </c>
      <c r="AX254" s="13" t="s">
        <v>76</v>
      </c>
      <c r="AY254" s="255" t="s">
        <v>162</v>
      </c>
    </row>
    <row r="255" s="13" customFormat="1">
      <c r="A255" s="13"/>
      <c r="B255" s="245"/>
      <c r="C255" s="246"/>
      <c r="D255" s="241" t="s">
        <v>173</v>
      </c>
      <c r="E255" s="247" t="s">
        <v>19</v>
      </c>
      <c r="F255" s="248" t="s">
        <v>892</v>
      </c>
      <c r="G255" s="246"/>
      <c r="H255" s="249">
        <v>18.408000000000001</v>
      </c>
      <c r="I255" s="250"/>
      <c r="J255" s="246"/>
      <c r="K255" s="246"/>
      <c r="L255" s="251"/>
      <c r="M255" s="252"/>
      <c r="N255" s="253"/>
      <c r="O255" s="253"/>
      <c r="P255" s="253"/>
      <c r="Q255" s="253"/>
      <c r="R255" s="253"/>
      <c r="S255" s="253"/>
      <c r="T255" s="254"/>
      <c r="U255" s="13"/>
      <c r="V255" s="13"/>
      <c r="W255" s="13"/>
      <c r="X255" s="13"/>
      <c r="Y255" s="13"/>
      <c r="Z255" s="13"/>
      <c r="AA255" s="13"/>
      <c r="AB255" s="13"/>
      <c r="AC255" s="13"/>
      <c r="AD255" s="13"/>
      <c r="AE255" s="13"/>
      <c r="AT255" s="255" t="s">
        <v>173</v>
      </c>
      <c r="AU255" s="255" t="s">
        <v>86</v>
      </c>
      <c r="AV255" s="13" t="s">
        <v>86</v>
      </c>
      <c r="AW255" s="13" t="s">
        <v>37</v>
      </c>
      <c r="AX255" s="13" t="s">
        <v>76</v>
      </c>
      <c r="AY255" s="255" t="s">
        <v>162</v>
      </c>
    </row>
    <row r="256" s="13" customFormat="1">
      <c r="A256" s="13"/>
      <c r="B256" s="245"/>
      <c r="C256" s="246"/>
      <c r="D256" s="241" t="s">
        <v>173</v>
      </c>
      <c r="E256" s="247" t="s">
        <v>19</v>
      </c>
      <c r="F256" s="248" t="s">
        <v>893</v>
      </c>
      <c r="G256" s="246"/>
      <c r="H256" s="249">
        <v>105.746</v>
      </c>
      <c r="I256" s="250"/>
      <c r="J256" s="246"/>
      <c r="K256" s="246"/>
      <c r="L256" s="251"/>
      <c r="M256" s="252"/>
      <c r="N256" s="253"/>
      <c r="O256" s="253"/>
      <c r="P256" s="253"/>
      <c r="Q256" s="253"/>
      <c r="R256" s="253"/>
      <c r="S256" s="253"/>
      <c r="T256" s="254"/>
      <c r="U256" s="13"/>
      <c r="V256" s="13"/>
      <c r="W256" s="13"/>
      <c r="X256" s="13"/>
      <c r="Y256" s="13"/>
      <c r="Z256" s="13"/>
      <c r="AA256" s="13"/>
      <c r="AB256" s="13"/>
      <c r="AC256" s="13"/>
      <c r="AD256" s="13"/>
      <c r="AE256" s="13"/>
      <c r="AT256" s="255" t="s">
        <v>173</v>
      </c>
      <c r="AU256" s="255" t="s">
        <v>86</v>
      </c>
      <c r="AV256" s="13" t="s">
        <v>86</v>
      </c>
      <c r="AW256" s="13" t="s">
        <v>37</v>
      </c>
      <c r="AX256" s="13" t="s">
        <v>76</v>
      </c>
      <c r="AY256" s="255" t="s">
        <v>162</v>
      </c>
    </row>
    <row r="257" s="13" customFormat="1">
      <c r="A257" s="13"/>
      <c r="B257" s="245"/>
      <c r="C257" s="246"/>
      <c r="D257" s="241" t="s">
        <v>173</v>
      </c>
      <c r="E257" s="247" t="s">
        <v>19</v>
      </c>
      <c r="F257" s="248" t="s">
        <v>894</v>
      </c>
      <c r="G257" s="246"/>
      <c r="H257" s="249">
        <v>2.9700000000000002</v>
      </c>
      <c r="I257" s="250"/>
      <c r="J257" s="246"/>
      <c r="K257" s="246"/>
      <c r="L257" s="251"/>
      <c r="M257" s="252"/>
      <c r="N257" s="253"/>
      <c r="O257" s="253"/>
      <c r="P257" s="253"/>
      <c r="Q257" s="253"/>
      <c r="R257" s="253"/>
      <c r="S257" s="253"/>
      <c r="T257" s="254"/>
      <c r="U257" s="13"/>
      <c r="V257" s="13"/>
      <c r="W257" s="13"/>
      <c r="X257" s="13"/>
      <c r="Y257" s="13"/>
      <c r="Z257" s="13"/>
      <c r="AA257" s="13"/>
      <c r="AB257" s="13"/>
      <c r="AC257" s="13"/>
      <c r="AD257" s="13"/>
      <c r="AE257" s="13"/>
      <c r="AT257" s="255" t="s">
        <v>173</v>
      </c>
      <c r="AU257" s="255" t="s">
        <v>86</v>
      </c>
      <c r="AV257" s="13" t="s">
        <v>86</v>
      </c>
      <c r="AW257" s="13" t="s">
        <v>37</v>
      </c>
      <c r="AX257" s="13" t="s">
        <v>76</v>
      </c>
      <c r="AY257" s="255" t="s">
        <v>162</v>
      </c>
    </row>
    <row r="258" s="13" customFormat="1">
      <c r="A258" s="13"/>
      <c r="B258" s="245"/>
      <c r="C258" s="246"/>
      <c r="D258" s="241" t="s">
        <v>173</v>
      </c>
      <c r="E258" s="247" t="s">
        <v>19</v>
      </c>
      <c r="F258" s="248" t="s">
        <v>895</v>
      </c>
      <c r="G258" s="246"/>
      <c r="H258" s="249">
        <v>6</v>
      </c>
      <c r="I258" s="250"/>
      <c r="J258" s="246"/>
      <c r="K258" s="246"/>
      <c r="L258" s="251"/>
      <c r="M258" s="252"/>
      <c r="N258" s="253"/>
      <c r="O258" s="253"/>
      <c r="P258" s="253"/>
      <c r="Q258" s="253"/>
      <c r="R258" s="253"/>
      <c r="S258" s="253"/>
      <c r="T258" s="254"/>
      <c r="U258" s="13"/>
      <c r="V258" s="13"/>
      <c r="W258" s="13"/>
      <c r="X258" s="13"/>
      <c r="Y258" s="13"/>
      <c r="Z258" s="13"/>
      <c r="AA258" s="13"/>
      <c r="AB258" s="13"/>
      <c r="AC258" s="13"/>
      <c r="AD258" s="13"/>
      <c r="AE258" s="13"/>
      <c r="AT258" s="255" t="s">
        <v>173</v>
      </c>
      <c r="AU258" s="255" t="s">
        <v>86</v>
      </c>
      <c r="AV258" s="13" t="s">
        <v>86</v>
      </c>
      <c r="AW258" s="13" t="s">
        <v>37</v>
      </c>
      <c r="AX258" s="13" t="s">
        <v>76</v>
      </c>
      <c r="AY258" s="255" t="s">
        <v>162</v>
      </c>
    </row>
    <row r="259" s="13" customFormat="1">
      <c r="A259" s="13"/>
      <c r="B259" s="245"/>
      <c r="C259" s="246"/>
      <c r="D259" s="241" t="s">
        <v>173</v>
      </c>
      <c r="E259" s="247" t="s">
        <v>19</v>
      </c>
      <c r="F259" s="248" t="s">
        <v>896</v>
      </c>
      <c r="G259" s="246"/>
      <c r="H259" s="249">
        <v>5.1239999999999997</v>
      </c>
      <c r="I259" s="250"/>
      <c r="J259" s="246"/>
      <c r="K259" s="246"/>
      <c r="L259" s="251"/>
      <c r="M259" s="252"/>
      <c r="N259" s="253"/>
      <c r="O259" s="253"/>
      <c r="P259" s="253"/>
      <c r="Q259" s="253"/>
      <c r="R259" s="253"/>
      <c r="S259" s="253"/>
      <c r="T259" s="254"/>
      <c r="U259" s="13"/>
      <c r="V259" s="13"/>
      <c r="W259" s="13"/>
      <c r="X259" s="13"/>
      <c r="Y259" s="13"/>
      <c r="Z259" s="13"/>
      <c r="AA259" s="13"/>
      <c r="AB259" s="13"/>
      <c r="AC259" s="13"/>
      <c r="AD259" s="13"/>
      <c r="AE259" s="13"/>
      <c r="AT259" s="255" t="s">
        <v>173</v>
      </c>
      <c r="AU259" s="255" t="s">
        <v>86</v>
      </c>
      <c r="AV259" s="13" t="s">
        <v>86</v>
      </c>
      <c r="AW259" s="13" t="s">
        <v>37</v>
      </c>
      <c r="AX259" s="13" t="s">
        <v>76</v>
      </c>
      <c r="AY259" s="255" t="s">
        <v>162</v>
      </c>
    </row>
    <row r="260" s="14" customFormat="1">
      <c r="A260" s="14"/>
      <c r="B260" s="256"/>
      <c r="C260" s="257"/>
      <c r="D260" s="241" t="s">
        <v>173</v>
      </c>
      <c r="E260" s="258" t="s">
        <v>19</v>
      </c>
      <c r="F260" s="259" t="s">
        <v>828</v>
      </c>
      <c r="G260" s="257"/>
      <c r="H260" s="260">
        <v>192.553</v>
      </c>
      <c r="I260" s="261"/>
      <c r="J260" s="257"/>
      <c r="K260" s="257"/>
      <c r="L260" s="262"/>
      <c r="M260" s="263"/>
      <c r="N260" s="264"/>
      <c r="O260" s="264"/>
      <c r="P260" s="264"/>
      <c r="Q260" s="264"/>
      <c r="R260" s="264"/>
      <c r="S260" s="264"/>
      <c r="T260" s="265"/>
      <c r="U260" s="14"/>
      <c r="V260" s="14"/>
      <c r="W260" s="14"/>
      <c r="X260" s="14"/>
      <c r="Y260" s="14"/>
      <c r="Z260" s="14"/>
      <c r="AA260" s="14"/>
      <c r="AB260" s="14"/>
      <c r="AC260" s="14"/>
      <c r="AD260" s="14"/>
      <c r="AE260" s="14"/>
      <c r="AT260" s="266" t="s">
        <v>173</v>
      </c>
      <c r="AU260" s="266" t="s">
        <v>86</v>
      </c>
      <c r="AV260" s="14" t="s">
        <v>176</v>
      </c>
      <c r="AW260" s="14" t="s">
        <v>37</v>
      </c>
      <c r="AX260" s="14" t="s">
        <v>76</v>
      </c>
      <c r="AY260" s="266" t="s">
        <v>162</v>
      </c>
    </row>
    <row r="261" s="13" customFormat="1">
      <c r="A261" s="13"/>
      <c r="B261" s="245"/>
      <c r="C261" s="246"/>
      <c r="D261" s="241" t="s">
        <v>173</v>
      </c>
      <c r="E261" s="247" t="s">
        <v>19</v>
      </c>
      <c r="F261" s="248" t="s">
        <v>897</v>
      </c>
      <c r="G261" s="246"/>
      <c r="H261" s="249">
        <v>84.372</v>
      </c>
      <c r="I261" s="250"/>
      <c r="J261" s="246"/>
      <c r="K261" s="246"/>
      <c r="L261" s="251"/>
      <c r="M261" s="252"/>
      <c r="N261" s="253"/>
      <c r="O261" s="253"/>
      <c r="P261" s="253"/>
      <c r="Q261" s="253"/>
      <c r="R261" s="253"/>
      <c r="S261" s="253"/>
      <c r="T261" s="254"/>
      <c r="U261" s="13"/>
      <c r="V261" s="13"/>
      <c r="W261" s="13"/>
      <c r="X261" s="13"/>
      <c r="Y261" s="13"/>
      <c r="Z261" s="13"/>
      <c r="AA261" s="13"/>
      <c r="AB261" s="13"/>
      <c r="AC261" s="13"/>
      <c r="AD261" s="13"/>
      <c r="AE261" s="13"/>
      <c r="AT261" s="255" t="s">
        <v>173</v>
      </c>
      <c r="AU261" s="255" t="s">
        <v>86</v>
      </c>
      <c r="AV261" s="13" t="s">
        <v>86</v>
      </c>
      <c r="AW261" s="13" t="s">
        <v>37</v>
      </c>
      <c r="AX261" s="13" t="s">
        <v>76</v>
      </c>
      <c r="AY261" s="255" t="s">
        <v>162</v>
      </c>
    </row>
    <row r="262" s="13" customFormat="1">
      <c r="A262" s="13"/>
      <c r="B262" s="245"/>
      <c r="C262" s="246"/>
      <c r="D262" s="241" t="s">
        <v>173</v>
      </c>
      <c r="E262" s="247" t="s">
        <v>19</v>
      </c>
      <c r="F262" s="248" t="s">
        <v>898</v>
      </c>
      <c r="G262" s="246"/>
      <c r="H262" s="249">
        <v>7.6799999999999997</v>
      </c>
      <c r="I262" s="250"/>
      <c r="J262" s="246"/>
      <c r="K262" s="246"/>
      <c r="L262" s="251"/>
      <c r="M262" s="252"/>
      <c r="N262" s="253"/>
      <c r="O262" s="253"/>
      <c r="P262" s="253"/>
      <c r="Q262" s="253"/>
      <c r="R262" s="253"/>
      <c r="S262" s="253"/>
      <c r="T262" s="254"/>
      <c r="U262" s="13"/>
      <c r="V262" s="13"/>
      <c r="W262" s="13"/>
      <c r="X262" s="13"/>
      <c r="Y262" s="13"/>
      <c r="Z262" s="13"/>
      <c r="AA262" s="13"/>
      <c r="AB262" s="13"/>
      <c r="AC262" s="13"/>
      <c r="AD262" s="13"/>
      <c r="AE262" s="13"/>
      <c r="AT262" s="255" t="s">
        <v>173</v>
      </c>
      <c r="AU262" s="255" t="s">
        <v>86</v>
      </c>
      <c r="AV262" s="13" t="s">
        <v>86</v>
      </c>
      <c r="AW262" s="13" t="s">
        <v>37</v>
      </c>
      <c r="AX262" s="13" t="s">
        <v>76</v>
      </c>
      <c r="AY262" s="255" t="s">
        <v>162</v>
      </c>
    </row>
    <row r="263" s="13" customFormat="1">
      <c r="A263" s="13"/>
      <c r="B263" s="245"/>
      <c r="C263" s="246"/>
      <c r="D263" s="241" t="s">
        <v>173</v>
      </c>
      <c r="E263" s="247" t="s">
        <v>19</v>
      </c>
      <c r="F263" s="248" t="s">
        <v>899</v>
      </c>
      <c r="G263" s="246"/>
      <c r="H263" s="249">
        <v>76.355999999999995</v>
      </c>
      <c r="I263" s="250"/>
      <c r="J263" s="246"/>
      <c r="K263" s="246"/>
      <c r="L263" s="251"/>
      <c r="M263" s="252"/>
      <c r="N263" s="253"/>
      <c r="O263" s="253"/>
      <c r="P263" s="253"/>
      <c r="Q263" s="253"/>
      <c r="R263" s="253"/>
      <c r="S263" s="253"/>
      <c r="T263" s="254"/>
      <c r="U263" s="13"/>
      <c r="V263" s="13"/>
      <c r="W263" s="13"/>
      <c r="X263" s="13"/>
      <c r="Y263" s="13"/>
      <c r="Z263" s="13"/>
      <c r="AA263" s="13"/>
      <c r="AB263" s="13"/>
      <c r="AC263" s="13"/>
      <c r="AD263" s="13"/>
      <c r="AE263" s="13"/>
      <c r="AT263" s="255" t="s">
        <v>173</v>
      </c>
      <c r="AU263" s="255" t="s">
        <v>86</v>
      </c>
      <c r="AV263" s="13" t="s">
        <v>86</v>
      </c>
      <c r="AW263" s="13" t="s">
        <v>37</v>
      </c>
      <c r="AX263" s="13" t="s">
        <v>76</v>
      </c>
      <c r="AY263" s="255" t="s">
        <v>162</v>
      </c>
    </row>
    <row r="264" s="14" customFormat="1">
      <c r="A264" s="14"/>
      <c r="B264" s="256"/>
      <c r="C264" s="257"/>
      <c r="D264" s="241" t="s">
        <v>173</v>
      </c>
      <c r="E264" s="258" t="s">
        <v>19</v>
      </c>
      <c r="F264" s="259" t="s">
        <v>831</v>
      </c>
      <c r="G264" s="257"/>
      <c r="H264" s="260">
        <v>168.40799999999999</v>
      </c>
      <c r="I264" s="261"/>
      <c r="J264" s="257"/>
      <c r="K264" s="257"/>
      <c r="L264" s="262"/>
      <c r="M264" s="263"/>
      <c r="N264" s="264"/>
      <c r="O264" s="264"/>
      <c r="P264" s="264"/>
      <c r="Q264" s="264"/>
      <c r="R264" s="264"/>
      <c r="S264" s="264"/>
      <c r="T264" s="265"/>
      <c r="U264" s="14"/>
      <c r="V264" s="14"/>
      <c r="W264" s="14"/>
      <c r="X264" s="14"/>
      <c r="Y264" s="14"/>
      <c r="Z264" s="14"/>
      <c r="AA264" s="14"/>
      <c r="AB264" s="14"/>
      <c r="AC264" s="14"/>
      <c r="AD264" s="14"/>
      <c r="AE264" s="14"/>
      <c r="AT264" s="266" t="s">
        <v>173</v>
      </c>
      <c r="AU264" s="266" t="s">
        <v>86</v>
      </c>
      <c r="AV264" s="14" t="s">
        <v>176</v>
      </c>
      <c r="AW264" s="14" t="s">
        <v>37</v>
      </c>
      <c r="AX264" s="14" t="s">
        <v>76</v>
      </c>
      <c r="AY264" s="266" t="s">
        <v>162</v>
      </c>
    </row>
    <row r="265" s="15" customFormat="1">
      <c r="A265" s="15"/>
      <c r="B265" s="267"/>
      <c r="C265" s="268"/>
      <c r="D265" s="241" t="s">
        <v>173</v>
      </c>
      <c r="E265" s="269" t="s">
        <v>19</v>
      </c>
      <c r="F265" s="270" t="s">
        <v>177</v>
      </c>
      <c r="G265" s="268"/>
      <c r="H265" s="271">
        <v>796.81399999999996</v>
      </c>
      <c r="I265" s="272"/>
      <c r="J265" s="268"/>
      <c r="K265" s="268"/>
      <c r="L265" s="273"/>
      <c r="M265" s="274"/>
      <c r="N265" s="275"/>
      <c r="O265" s="275"/>
      <c r="P265" s="275"/>
      <c r="Q265" s="275"/>
      <c r="R265" s="275"/>
      <c r="S265" s="275"/>
      <c r="T265" s="276"/>
      <c r="U265" s="15"/>
      <c r="V265" s="15"/>
      <c r="W265" s="15"/>
      <c r="X265" s="15"/>
      <c r="Y265" s="15"/>
      <c r="Z265" s="15"/>
      <c r="AA265" s="15"/>
      <c r="AB265" s="15"/>
      <c r="AC265" s="15"/>
      <c r="AD265" s="15"/>
      <c r="AE265" s="15"/>
      <c r="AT265" s="277" t="s">
        <v>173</v>
      </c>
      <c r="AU265" s="277" t="s">
        <v>86</v>
      </c>
      <c r="AV265" s="15" t="s">
        <v>169</v>
      </c>
      <c r="AW265" s="15" t="s">
        <v>37</v>
      </c>
      <c r="AX265" s="15" t="s">
        <v>84</v>
      </c>
      <c r="AY265" s="277" t="s">
        <v>162</v>
      </c>
    </row>
    <row r="266" s="2" customFormat="1" ht="21.75" customHeight="1">
      <c r="A266" s="40"/>
      <c r="B266" s="41"/>
      <c r="C266" s="228" t="s">
        <v>278</v>
      </c>
      <c r="D266" s="228" t="s">
        <v>164</v>
      </c>
      <c r="E266" s="229" t="s">
        <v>258</v>
      </c>
      <c r="F266" s="230" t="s">
        <v>259</v>
      </c>
      <c r="G266" s="231" t="s">
        <v>219</v>
      </c>
      <c r="H266" s="232">
        <v>398.40699999999998</v>
      </c>
      <c r="I266" s="233"/>
      <c r="J266" s="234">
        <f>ROUND(I266*H266,2)</f>
        <v>0</v>
      </c>
      <c r="K266" s="230" t="s">
        <v>168</v>
      </c>
      <c r="L266" s="46"/>
      <c r="M266" s="235" t="s">
        <v>19</v>
      </c>
      <c r="N266" s="236" t="s">
        <v>47</v>
      </c>
      <c r="O266" s="86"/>
      <c r="P266" s="237">
        <f>O266*H266</f>
        <v>0</v>
      </c>
      <c r="Q266" s="237">
        <v>0</v>
      </c>
      <c r="R266" s="237">
        <f>Q266*H266</f>
        <v>0</v>
      </c>
      <c r="S266" s="237">
        <v>0</v>
      </c>
      <c r="T266" s="238">
        <f>S266*H266</f>
        <v>0</v>
      </c>
      <c r="U266" s="40"/>
      <c r="V266" s="40"/>
      <c r="W266" s="40"/>
      <c r="X266" s="40"/>
      <c r="Y266" s="40"/>
      <c r="Z266" s="40"/>
      <c r="AA266" s="40"/>
      <c r="AB266" s="40"/>
      <c r="AC266" s="40"/>
      <c r="AD266" s="40"/>
      <c r="AE266" s="40"/>
      <c r="AR266" s="239" t="s">
        <v>169</v>
      </c>
      <c r="AT266" s="239" t="s">
        <v>164</v>
      </c>
      <c r="AU266" s="239" t="s">
        <v>86</v>
      </c>
      <c r="AY266" s="19" t="s">
        <v>162</v>
      </c>
      <c r="BE266" s="240">
        <f>IF(N266="základní",J266,0)</f>
        <v>0</v>
      </c>
      <c r="BF266" s="240">
        <f>IF(N266="snížená",J266,0)</f>
        <v>0</v>
      </c>
      <c r="BG266" s="240">
        <f>IF(N266="zákl. přenesená",J266,0)</f>
        <v>0</v>
      </c>
      <c r="BH266" s="240">
        <f>IF(N266="sníž. přenesená",J266,0)</f>
        <v>0</v>
      </c>
      <c r="BI266" s="240">
        <f>IF(N266="nulová",J266,0)</f>
        <v>0</v>
      </c>
      <c r="BJ266" s="19" t="s">
        <v>84</v>
      </c>
      <c r="BK266" s="240">
        <f>ROUND(I266*H266,2)</f>
        <v>0</v>
      </c>
      <c r="BL266" s="19" t="s">
        <v>169</v>
      </c>
      <c r="BM266" s="239" t="s">
        <v>900</v>
      </c>
    </row>
    <row r="267" s="2" customFormat="1">
      <c r="A267" s="40"/>
      <c r="B267" s="41"/>
      <c r="C267" s="42"/>
      <c r="D267" s="241" t="s">
        <v>171</v>
      </c>
      <c r="E267" s="42"/>
      <c r="F267" s="242" t="s">
        <v>250</v>
      </c>
      <c r="G267" s="42"/>
      <c r="H267" s="42"/>
      <c r="I267" s="148"/>
      <c r="J267" s="42"/>
      <c r="K267" s="42"/>
      <c r="L267" s="46"/>
      <c r="M267" s="243"/>
      <c r="N267" s="244"/>
      <c r="O267" s="86"/>
      <c r="P267" s="86"/>
      <c r="Q267" s="86"/>
      <c r="R267" s="86"/>
      <c r="S267" s="86"/>
      <c r="T267" s="87"/>
      <c r="U267" s="40"/>
      <c r="V267" s="40"/>
      <c r="W267" s="40"/>
      <c r="X267" s="40"/>
      <c r="Y267" s="40"/>
      <c r="Z267" s="40"/>
      <c r="AA267" s="40"/>
      <c r="AB267" s="40"/>
      <c r="AC267" s="40"/>
      <c r="AD267" s="40"/>
      <c r="AE267" s="40"/>
      <c r="AT267" s="19" t="s">
        <v>171</v>
      </c>
      <c r="AU267" s="19" t="s">
        <v>86</v>
      </c>
    </row>
    <row r="268" s="13" customFormat="1">
      <c r="A268" s="13"/>
      <c r="B268" s="245"/>
      <c r="C268" s="246"/>
      <c r="D268" s="241" t="s">
        <v>173</v>
      </c>
      <c r="E268" s="247" t="s">
        <v>19</v>
      </c>
      <c r="F268" s="248" t="s">
        <v>901</v>
      </c>
      <c r="G268" s="246"/>
      <c r="H268" s="249">
        <v>398.40699999999998</v>
      </c>
      <c r="I268" s="250"/>
      <c r="J268" s="246"/>
      <c r="K268" s="246"/>
      <c r="L268" s="251"/>
      <c r="M268" s="252"/>
      <c r="N268" s="253"/>
      <c r="O268" s="253"/>
      <c r="P268" s="253"/>
      <c r="Q268" s="253"/>
      <c r="R268" s="253"/>
      <c r="S268" s="253"/>
      <c r="T268" s="254"/>
      <c r="U268" s="13"/>
      <c r="V268" s="13"/>
      <c r="W268" s="13"/>
      <c r="X268" s="13"/>
      <c r="Y268" s="13"/>
      <c r="Z268" s="13"/>
      <c r="AA268" s="13"/>
      <c r="AB268" s="13"/>
      <c r="AC268" s="13"/>
      <c r="AD268" s="13"/>
      <c r="AE268" s="13"/>
      <c r="AT268" s="255" t="s">
        <v>173</v>
      </c>
      <c r="AU268" s="255" t="s">
        <v>86</v>
      </c>
      <c r="AV268" s="13" t="s">
        <v>86</v>
      </c>
      <c r="AW268" s="13" t="s">
        <v>37</v>
      </c>
      <c r="AX268" s="13" t="s">
        <v>84</v>
      </c>
      <c r="AY268" s="255" t="s">
        <v>162</v>
      </c>
    </row>
    <row r="269" s="2" customFormat="1" ht="21.75" customHeight="1">
      <c r="A269" s="40"/>
      <c r="B269" s="41"/>
      <c r="C269" s="228" t="s">
        <v>285</v>
      </c>
      <c r="D269" s="228" t="s">
        <v>164</v>
      </c>
      <c r="E269" s="229" t="s">
        <v>902</v>
      </c>
      <c r="F269" s="230" t="s">
        <v>903</v>
      </c>
      <c r="G269" s="231" t="s">
        <v>202</v>
      </c>
      <c r="H269" s="232">
        <v>34.5</v>
      </c>
      <c r="I269" s="233"/>
      <c r="J269" s="234">
        <f>ROUND(I269*H269,2)</f>
        <v>0</v>
      </c>
      <c r="K269" s="230" t="s">
        <v>168</v>
      </c>
      <c r="L269" s="46"/>
      <c r="M269" s="235" t="s">
        <v>19</v>
      </c>
      <c r="N269" s="236" t="s">
        <v>47</v>
      </c>
      <c r="O269" s="86"/>
      <c r="P269" s="237">
        <f>O269*H269</f>
        <v>0</v>
      </c>
      <c r="Q269" s="237">
        <v>0</v>
      </c>
      <c r="R269" s="237">
        <f>Q269*H269</f>
        <v>0</v>
      </c>
      <c r="S269" s="237">
        <v>0</v>
      </c>
      <c r="T269" s="238">
        <f>S269*H269</f>
        <v>0</v>
      </c>
      <c r="U269" s="40"/>
      <c r="V269" s="40"/>
      <c r="W269" s="40"/>
      <c r="X269" s="40"/>
      <c r="Y269" s="40"/>
      <c r="Z269" s="40"/>
      <c r="AA269" s="40"/>
      <c r="AB269" s="40"/>
      <c r="AC269" s="40"/>
      <c r="AD269" s="40"/>
      <c r="AE269" s="40"/>
      <c r="AR269" s="239" t="s">
        <v>169</v>
      </c>
      <c r="AT269" s="239" t="s">
        <v>164</v>
      </c>
      <c r="AU269" s="239" t="s">
        <v>86</v>
      </c>
      <c r="AY269" s="19" t="s">
        <v>162</v>
      </c>
      <c r="BE269" s="240">
        <f>IF(N269="základní",J269,0)</f>
        <v>0</v>
      </c>
      <c r="BF269" s="240">
        <f>IF(N269="snížená",J269,0)</f>
        <v>0</v>
      </c>
      <c r="BG269" s="240">
        <f>IF(N269="zákl. přenesená",J269,0)</f>
        <v>0</v>
      </c>
      <c r="BH269" s="240">
        <f>IF(N269="sníž. přenesená",J269,0)</f>
        <v>0</v>
      </c>
      <c r="BI269" s="240">
        <f>IF(N269="nulová",J269,0)</f>
        <v>0</v>
      </c>
      <c r="BJ269" s="19" t="s">
        <v>84</v>
      </c>
      <c r="BK269" s="240">
        <f>ROUND(I269*H269,2)</f>
        <v>0</v>
      </c>
      <c r="BL269" s="19" t="s">
        <v>169</v>
      </c>
      <c r="BM269" s="239" t="s">
        <v>904</v>
      </c>
    </row>
    <row r="270" s="2" customFormat="1">
      <c r="A270" s="40"/>
      <c r="B270" s="41"/>
      <c r="C270" s="42"/>
      <c r="D270" s="241" t="s">
        <v>171</v>
      </c>
      <c r="E270" s="42"/>
      <c r="F270" s="242" t="s">
        <v>266</v>
      </c>
      <c r="G270" s="42"/>
      <c r="H270" s="42"/>
      <c r="I270" s="148"/>
      <c r="J270" s="42"/>
      <c r="K270" s="42"/>
      <c r="L270" s="46"/>
      <c r="M270" s="243"/>
      <c r="N270" s="244"/>
      <c r="O270" s="86"/>
      <c r="P270" s="86"/>
      <c r="Q270" s="86"/>
      <c r="R270" s="86"/>
      <c r="S270" s="86"/>
      <c r="T270" s="87"/>
      <c r="U270" s="40"/>
      <c r="V270" s="40"/>
      <c r="W270" s="40"/>
      <c r="X270" s="40"/>
      <c r="Y270" s="40"/>
      <c r="Z270" s="40"/>
      <c r="AA270" s="40"/>
      <c r="AB270" s="40"/>
      <c r="AC270" s="40"/>
      <c r="AD270" s="40"/>
      <c r="AE270" s="40"/>
      <c r="AT270" s="19" t="s">
        <v>171</v>
      </c>
      <c r="AU270" s="19" t="s">
        <v>86</v>
      </c>
    </row>
    <row r="271" s="2" customFormat="1">
      <c r="A271" s="40"/>
      <c r="B271" s="41"/>
      <c r="C271" s="42"/>
      <c r="D271" s="241" t="s">
        <v>356</v>
      </c>
      <c r="E271" s="42"/>
      <c r="F271" s="242" t="s">
        <v>905</v>
      </c>
      <c r="G271" s="42"/>
      <c r="H271" s="42"/>
      <c r="I271" s="148"/>
      <c r="J271" s="42"/>
      <c r="K271" s="42"/>
      <c r="L271" s="46"/>
      <c r="M271" s="243"/>
      <c r="N271" s="244"/>
      <c r="O271" s="86"/>
      <c r="P271" s="86"/>
      <c r="Q271" s="86"/>
      <c r="R271" s="86"/>
      <c r="S271" s="86"/>
      <c r="T271" s="87"/>
      <c r="U271" s="40"/>
      <c r="V271" s="40"/>
      <c r="W271" s="40"/>
      <c r="X271" s="40"/>
      <c r="Y271" s="40"/>
      <c r="Z271" s="40"/>
      <c r="AA271" s="40"/>
      <c r="AB271" s="40"/>
      <c r="AC271" s="40"/>
      <c r="AD271" s="40"/>
      <c r="AE271" s="40"/>
      <c r="AT271" s="19" t="s">
        <v>356</v>
      </c>
      <c r="AU271" s="19" t="s">
        <v>86</v>
      </c>
    </row>
    <row r="272" s="13" customFormat="1">
      <c r="A272" s="13"/>
      <c r="B272" s="245"/>
      <c r="C272" s="246"/>
      <c r="D272" s="241" t="s">
        <v>173</v>
      </c>
      <c r="E272" s="247" t="s">
        <v>19</v>
      </c>
      <c r="F272" s="248" t="s">
        <v>906</v>
      </c>
      <c r="G272" s="246"/>
      <c r="H272" s="249">
        <v>9.5</v>
      </c>
      <c r="I272" s="250"/>
      <c r="J272" s="246"/>
      <c r="K272" s="246"/>
      <c r="L272" s="251"/>
      <c r="M272" s="252"/>
      <c r="N272" s="253"/>
      <c r="O272" s="253"/>
      <c r="P272" s="253"/>
      <c r="Q272" s="253"/>
      <c r="R272" s="253"/>
      <c r="S272" s="253"/>
      <c r="T272" s="254"/>
      <c r="U272" s="13"/>
      <c r="V272" s="13"/>
      <c r="W272" s="13"/>
      <c r="X272" s="13"/>
      <c r="Y272" s="13"/>
      <c r="Z272" s="13"/>
      <c r="AA272" s="13"/>
      <c r="AB272" s="13"/>
      <c r="AC272" s="13"/>
      <c r="AD272" s="13"/>
      <c r="AE272" s="13"/>
      <c r="AT272" s="255" t="s">
        <v>173</v>
      </c>
      <c r="AU272" s="255" t="s">
        <v>86</v>
      </c>
      <c r="AV272" s="13" t="s">
        <v>86</v>
      </c>
      <c r="AW272" s="13" t="s">
        <v>37</v>
      </c>
      <c r="AX272" s="13" t="s">
        <v>76</v>
      </c>
      <c r="AY272" s="255" t="s">
        <v>162</v>
      </c>
    </row>
    <row r="273" s="13" customFormat="1">
      <c r="A273" s="13"/>
      <c r="B273" s="245"/>
      <c r="C273" s="246"/>
      <c r="D273" s="241" t="s">
        <v>173</v>
      </c>
      <c r="E273" s="247" t="s">
        <v>19</v>
      </c>
      <c r="F273" s="248" t="s">
        <v>907</v>
      </c>
      <c r="G273" s="246"/>
      <c r="H273" s="249">
        <v>12</v>
      </c>
      <c r="I273" s="250"/>
      <c r="J273" s="246"/>
      <c r="K273" s="246"/>
      <c r="L273" s="251"/>
      <c r="M273" s="252"/>
      <c r="N273" s="253"/>
      <c r="O273" s="253"/>
      <c r="P273" s="253"/>
      <c r="Q273" s="253"/>
      <c r="R273" s="253"/>
      <c r="S273" s="253"/>
      <c r="T273" s="254"/>
      <c r="U273" s="13"/>
      <c r="V273" s="13"/>
      <c r="W273" s="13"/>
      <c r="X273" s="13"/>
      <c r="Y273" s="13"/>
      <c r="Z273" s="13"/>
      <c r="AA273" s="13"/>
      <c r="AB273" s="13"/>
      <c r="AC273" s="13"/>
      <c r="AD273" s="13"/>
      <c r="AE273" s="13"/>
      <c r="AT273" s="255" t="s">
        <v>173</v>
      </c>
      <c r="AU273" s="255" t="s">
        <v>86</v>
      </c>
      <c r="AV273" s="13" t="s">
        <v>86</v>
      </c>
      <c r="AW273" s="13" t="s">
        <v>37</v>
      </c>
      <c r="AX273" s="13" t="s">
        <v>76</v>
      </c>
      <c r="AY273" s="255" t="s">
        <v>162</v>
      </c>
    </row>
    <row r="274" s="13" customFormat="1">
      <c r="A274" s="13"/>
      <c r="B274" s="245"/>
      <c r="C274" s="246"/>
      <c r="D274" s="241" t="s">
        <v>173</v>
      </c>
      <c r="E274" s="247" t="s">
        <v>19</v>
      </c>
      <c r="F274" s="248" t="s">
        <v>908</v>
      </c>
      <c r="G274" s="246"/>
      <c r="H274" s="249">
        <v>5.5</v>
      </c>
      <c r="I274" s="250"/>
      <c r="J274" s="246"/>
      <c r="K274" s="246"/>
      <c r="L274" s="251"/>
      <c r="M274" s="252"/>
      <c r="N274" s="253"/>
      <c r="O274" s="253"/>
      <c r="P274" s="253"/>
      <c r="Q274" s="253"/>
      <c r="R274" s="253"/>
      <c r="S274" s="253"/>
      <c r="T274" s="254"/>
      <c r="U274" s="13"/>
      <c r="V274" s="13"/>
      <c r="W274" s="13"/>
      <c r="X274" s="13"/>
      <c r="Y274" s="13"/>
      <c r="Z274" s="13"/>
      <c r="AA274" s="13"/>
      <c r="AB274" s="13"/>
      <c r="AC274" s="13"/>
      <c r="AD274" s="13"/>
      <c r="AE274" s="13"/>
      <c r="AT274" s="255" t="s">
        <v>173</v>
      </c>
      <c r="AU274" s="255" t="s">
        <v>86</v>
      </c>
      <c r="AV274" s="13" t="s">
        <v>86</v>
      </c>
      <c r="AW274" s="13" t="s">
        <v>37</v>
      </c>
      <c r="AX274" s="13" t="s">
        <v>76</v>
      </c>
      <c r="AY274" s="255" t="s">
        <v>162</v>
      </c>
    </row>
    <row r="275" s="13" customFormat="1">
      <c r="A275" s="13"/>
      <c r="B275" s="245"/>
      <c r="C275" s="246"/>
      <c r="D275" s="241" t="s">
        <v>173</v>
      </c>
      <c r="E275" s="247" t="s">
        <v>19</v>
      </c>
      <c r="F275" s="248" t="s">
        <v>909</v>
      </c>
      <c r="G275" s="246"/>
      <c r="H275" s="249">
        <v>7.5</v>
      </c>
      <c r="I275" s="250"/>
      <c r="J275" s="246"/>
      <c r="K275" s="246"/>
      <c r="L275" s="251"/>
      <c r="M275" s="252"/>
      <c r="N275" s="253"/>
      <c r="O275" s="253"/>
      <c r="P275" s="253"/>
      <c r="Q275" s="253"/>
      <c r="R275" s="253"/>
      <c r="S275" s="253"/>
      <c r="T275" s="254"/>
      <c r="U275" s="13"/>
      <c r="V275" s="13"/>
      <c r="W275" s="13"/>
      <c r="X275" s="13"/>
      <c r="Y275" s="13"/>
      <c r="Z275" s="13"/>
      <c r="AA275" s="13"/>
      <c r="AB275" s="13"/>
      <c r="AC275" s="13"/>
      <c r="AD275" s="13"/>
      <c r="AE275" s="13"/>
      <c r="AT275" s="255" t="s">
        <v>173</v>
      </c>
      <c r="AU275" s="255" t="s">
        <v>86</v>
      </c>
      <c r="AV275" s="13" t="s">
        <v>86</v>
      </c>
      <c r="AW275" s="13" t="s">
        <v>37</v>
      </c>
      <c r="AX275" s="13" t="s">
        <v>76</v>
      </c>
      <c r="AY275" s="255" t="s">
        <v>162</v>
      </c>
    </row>
    <row r="276" s="15" customFormat="1">
      <c r="A276" s="15"/>
      <c r="B276" s="267"/>
      <c r="C276" s="268"/>
      <c r="D276" s="241" t="s">
        <v>173</v>
      </c>
      <c r="E276" s="269" t="s">
        <v>19</v>
      </c>
      <c r="F276" s="270" t="s">
        <v>910</v>
      </c>
      <c r="G276" s="268"/>
      <c r="H276" s="271">
        <v>34.5</v>
      </c>
      <c r="I276" s="272"/>
      <c r="J276" s="268"/>
      <c r="K276" s="268"/>
      <c r="L276" s="273"/>
      <c r="M276" s="274"/>
      <c r="N276" s="275"/>
      <c r="O276" s="275"/>
      <c r="P276" s="275"/>
      <c r="Q276" s="275"/>
      <c r="R276" s="275"/>
      <c r="S276" s="275"/>
      <c r="T276" s="276"/>
      <c r="U276" s="15"/>
      <c r="V276" s="15"/>
      <c r="W276" s="15"/>
      <c r="X276" s="15"/>
      <c r="Y276" s="15"/>
      <c r="Z276" s="15"/>
      <c r="AA276" s="15"/>
      <c r="AB276" s="15"/>
      <c r="AC276" s="15"/>
      <c r="AD276" s="15"/>
      <c r="AE276" s="15"/>
      <c r="AT276" s="277" t="s">
        <v>173</v>
      </c>
      <c r="AU276" s="277" t="s">
        <v>86</v>
      </c>
      <c r="AV276" s="15" t="s">
        <v>169</v>
      </c>
      <c r="AW276" s="15" t="s">
        <v>37</v>
      </c>
      <c r="AX276" s="15" t="s">
        <v>84</v>
      </c>
      <c r="AY276" s="277" t="s">
        <v>162</v>
      </c>
    </row>
    <row r="277" s="2" customFormat="1" ht="16.5" customHeight="1">
      <c r="A277" s="40"/>
      <c r="B277" s="41"/>
      <c r="C277" s="228" t="s">
        <v>7</v>
      </c>
      <c r="D277" s="228" t="s">
        <v>164</v>
      </c>
      <c r="E277" s="229" t="s">
        <v>269</v>
      </c>
      <c r="F277" s="230" t="s">
        <v>270</v>
      </c>
      <c r="G277" s="231" t="s">
        <v>167</v>
      </c>
      <c r="H277" s="232">
        <v>443.19999999999999</v>
      </c>
      <c r="I277" s="233"/>
      <c r="J277" s="234">
        <f>ROUND(I277*H277,2)</f>
        <v>0</v>
      </c>
      <c r="K277" s="230" t="s">
        <v>168</v>
      </c>
      <c r="L277" s="46"/>
      <c r="M277" s="235" t="s">
        <v>19</v>
      </c>
      <c r="N277" s="236" t="s">
        <v>47</v>
      </c>
      <c r="O277" s="86"/>
      <c r="P277" s="237">
        <f>O277*H277</f>
        <v>0</v>
      </c>
      <c r="Q277" s="237">
        <v>0.00199</v>
      </c>
      <c r="R277" s="237">
        <f>Q277*H277</f>
        <v>0.88196799999999997</v>
      </c>
      <c r="S277" s="237">
        <v>0</v>
      </c>
      <c r="T277" s="238">
        <f>S277*H277</f>
        <v>0</v>
      </c>
      <c r="U277" s="40"/>
      <c r="V277" s="40"/>
      <c r="W277" s="40"/>
      <c r="X277" s="40"/>
      <c r="Y277" s="40"/>
      <c r="Z277" s="40"/>
      <c r="AA277" s="40"/>
      <c r="AB277" s="40"/>
      <c r="AC277" s="40"/>
      <c r="AD277" s="40"/>
      <c r="AE277" s="40"/>
      <c r="AR277" s="239" t="s">
        <v>169</v>
      </c>
      <c r="AT277" s="239" t="s">
        <v>164</v>
      </c>
      <c r="AU277" s="239" t="s">
        <v>86</v>
      </c>
      <c r="AY277" s="19" t="s">
        <v>162</v>
      </c>
      <c r="BE277" s="240">
        <f>IF(N277="základní",J277,0)</f>
        <v>0</v>
      </c>
      <c r="BF277" s="240">
        <f>IF(N277="snížená",J277,0)</f>
        <v>0</v>
      </c>
      <c r="BG277" s="240">
        <f>IF(N277="zákl. přenesená",J277,0)</f>
        <v>0</v>
      </c>
      <c r="BH277" s="240">
        <f>IF(N277="sníž. přenesená",J277,0)</f>
        <v>0</v>
      </c>
      <c r="BI277" s="240">
        <f>IF(N277="nulová",J277,0)</f>
        <v>0</v>
      </c>
      <c r="BJ277" s="19" t="s">
        <v>84</v>
      </c>
      <c r="BK277" s="240">
        <f>ROUND(I277*H277,2)</f>
        <v>0</v>
      </c>
      <c r="BL277" s="19" t="s">
        <v>169</v>
      </c>
      <c r="BM277" s="239" t="s">
        <v>911</v>
      </c>
    </row>
    <row r="278" s="2" customFormat="1">
      <c r="A278" s="40"/>
      <c r="B278" s="41"/>
      <c r="C278" s="42"/>
      <c r="D278" s="241" t="s">
        <v>171</v>
      </c>
      <c r="E278" s="42"/>
      <c r="F278" s="242" t="s">
        <v>272</v>
      </c>
      <c r="G278" s="42"/>
      <c r="H278" s="42"/>
      <c r="I278" s="148"/>
      <c r="J278" s="42"/>
      <c r="K278" s="42"/>
      <c r="L278" s="46"/>
      <c r="M278" s="243"/>
      <c r="N278" s="244"/>
      <c r="O278" s="86"/>
      <c r="P278" s="86"/>
      <c r="Q278" s="86"/>
      <c r="R278" s="86"/>
      <c r="S278" s="86"/>
      <c r="T278" s="87"/>
      <c r="U278" s="40"/>
      <c r="V278" s="40"/>
      <c r="W278" s="40"/>
      <c r="X278" s="40"/>
      <c r="Y278" s="40"/>
      <c r="Z278" s="40"/>
      <c r="AA278" s="40"/>
      <c r="AB278" s="40"/>
      <c r="AC278" s="40"/>
      <c r="AD278" s="40"/>
      <c r="AE278" s="40"/>
      <c r="AT278" s="19" t="s">
        <v>171</v>
      </c>
      <c r="AU278" s="19" t="s">
        <v>86</v>
      </c>
    </row>
    <row r="279" s="13" customFormat="1">
      <c r="A279" s="13"/>
      <c r="B279" s="245"/>
      <c r="C279" s="246"/>
      <c r="D279" s="241" t="s">
        <v>173</v>
      </c>
      <c r="E279" s="247" t="s">
        <v>19</v>
      </c>
      <c r="F279" s="248" t="s">
        <v>912</v>
      </c>
      <c r="G279" s="246"/>
      <c r="H279" s="249">
        <v>422.39999999999998</v>
      </c>
      <c r="I279" s="250"/>
      <c r="J279" s="246"/>
      <c r="K279" s="246"/>
      <c r="L279" s="251"/>
      <c r="M279" s="252"/>
      <c r="N279" s="253"/>
      <c r="O279" s="253"/>
      <c r="P279" s="253"/>
      <c r="Q279" s="253"/>
      <c r="R279" s="253"/>
      <c r="S279" s="253"/>
      <c r="T279" s="254"/>
      <c r="U279" s="13"/>
      <c r="V279" s="13"/>
      <c r="W279" s="13"/>
      <c r="X279" s="13"/>
      <c r="Y279" s="13"/>
      <c r="Z279" s="13"/>
      <c r="AA279" s="13"/>
      <c r="AB279" s="13"/>
      <c r="AC279" s="13"/>
      <c r="AD279" s="13"/>
      <c r="AE279" s="13"/>
      <c r="AT279" s="255" t="s">
        <v>173</v>
      </c>
      <c r="AU279" s="255" t="s">
        <v>86</v>
      </c>
      <c r="AV279" s="13" t="s">
        <v>86</v>
      </c>
      <c r="AW279" s="13" t="s">
        <v>37</v>
      </c>
      <c r="AX279" s="13" t="s">
        <v>76</v>
      </c>
      <c r="AY279" s="255" t="s">
        <v>162</v>
      </c>
    </row>
    <row r="280" s="13" customFormat="1">
      <c r="A280" s="13"/>
      <c r="B280" s="245"/>
      <c r="C280" s="246"/>
      <c r="D280" s="241" t="s">
        <v>173</v>
      </c>
      <c r="E280" s="247" t="s">
        <v>19</v>
      </c>
      <c r="F280" s="248" t="s">
        <v>913</v>
      </c>
      <c r="G280" s="246"/>
      <c r="H280" s="249">
        <v>20.800000000000001</v>
      </c>
      <c r="I280" s="250"/>
      <c r="J280" s="246"/>
      <c r="K280" s="246"/>
      <c r="L280" s="251"/>
      <c r="M280" s="252"/>
      <c r="N280" s="253"/>
      <c r="O280" s="253"/>
      <c r="P280" s="253"/>
      <c r="Q280" s="253"/>
      <c r="R280" s="253"/>
      <c r="S280" s="253"/>
      <c r="T280" s="254"/>
      <c r="U280" s="13"/>
      <c r="V280" s="13"/>
      <c r="W280" s="13"/>
      <c r="X280" s="13"/>
      <c r="Y280" s="13"/>
      <c r="Z280" s="13"/>
      <c r="AA280" s="13"/>
      <c r="AB280" s="13"/>
      <c r="AC280" s="13"/>
      <c r="AD280" s="13"/>
      <c r="AE280" s="13"/>
      <c r="AT280" s="255" t="s">
        <v>173</v>
      </c>
      <c r="AU280" s="255" t="s">
        <v>86</v>
      </c>
      <c r="AV280" s="13" t="s">
        <v>86</v>
      </c>
      <c r="AW280" s="13" t="s">
        <v>37</v>
      </c>
      <c r="AX280" s="13" t="s">
        <v>76</v>
      </c>
      <c r="AY280" s="255" t="s">
        <v>162</v>
      </c>
    </row>
    <row r="281" s="15" customFormat="1">
      <c r="A281" s="15"/>
      <c r="B281" s="267"/>
      <c r="C281" s="268"/>
      <c r="D281" s="241" t="s">
        <v>173</v>
      </c>
      <c r="E281" s="269" t="s">
        <v>19</v>
      </c>
      <c r="F281" s="270" t="s">
        <v>177</v>
      </c>
      <c r="G281" s="268"/>
      <c r="H281" s="271">
        <v>443.19999999999999</v>
      </c>
      <c r="I281" s="272"/>
      <c r="J281" s="268"/>
      <c r="K281" s="268"/>
      <c r="L281" s="273"/>
      <c r="M281" s="274"/>
      <c r="N281" s="275"/>
      <c r="O281" s="275"/>
      <c r="P281" s="275"/>
      <c r="Q281" s="275"/>
      <c r="R281" s="275"/>
      <c r="S281" s="275"/>
      <c r="T281" s="276"/>
      <c r="U281" s="15"/>
      <c r="V281" s="15"/>
      <c r="W281" s="15"/>
      <c r="X281" s="15"/>
      <c r="Y281" s="15"/>
      <c r="Z281" s="15"/>
      <c r="AA281" s="15"/>
      <c r="AB281" s="15"/>
      <c r="AC281" s="15"/>
      <c r="AD281" s="15"/>
      <c r="AE281" s="15"/>
      <c r="AT281" s="277" t="s">
        <v>173</v>
      </c>
      <c r="AU281" s="277" t="s">
        <v>86</v>
      </c>
      <c r="AV281" s="15" t="s">
        <v>169</v>
      </c>
      <c r="AW281" s="15" t="s">
        <v>37</v>
      </c>
      <c r="AX281" s="15" t="s">
        <v>84</v>
      </c>
      <c r="AY281" s="277" t="s">
        <v>162</v>
      </c>
    </row>
    <row r="282" s="2" customFormat="1" ht="16.5" customHeight="1">
      <c r="A282" s="40"/>
      <c r="B282" s="41"/>
      <c r="C282" s="228" t="s">
        <v>294</v>
      </c>
      <c r="D282" s="228" t="s">
        <v>164</v>
      </c>
      <c r="E282" s="229" t="s">
        <v>914</v>
      </c>
      <c r="F282" s="230" t="s">
        <v>915</v>
      </c>
      <c r="G282" s="231" t="s">
        <v>167</v>
      </c>
      <c r="H282" s="232">
        <v>7054.3500000000004</v>
      </c>
      <c r="I282" s="233"/>
      <c r="J282" s="234">
        <f>ROUND(I282*H282,2)</f>
        <v>0</v>
      </c>
      <c r="K282" s="230" t="s">
        <v>168</v>
      </c>
      <c r="L282" s="46"/>
      <c r="M282" s="235" t="s">
        <v>19</v>
      </c>
      <c r="N282" s="236" t="s">
        <v>47</v>
      </c>
      <c r="O282" s="86"/>
      <c r="P282" s="237">
        <f>O282*H282</f>
        <v>0</v>
      </c>
      <c r="Q282" s="237">
        <v>0.0020100000000000001</v>
      </c>
      <c r="R282" s="237">
        <f>Q282*H282</f>
        <v>14.179243500000002</v>
      </c>
      <c r="S282" s="237">
        <v>0</v>
      </c>
      <c r="T282" s="238">
        <f>S282*H282</f>
        <v>0</v>
      </c>
      <c r="U282" s="40"/>
      <c r="V282" s="40"/>
      <c r="W282" s="40"/>
      <c r="X282" s="40"/>
      <c r="Y282" s="40"/>
      <c r="Z282" s="40"/>
      <c r="AA282" s="40"/>
      <c r="AB282" s="40"/>
      <c r="AC282" s="40"/>
      <c r="AD282" s="40"/>
      <c r="AE282" s="40"/>
      <c r="AR282" s="239" t="s">
        <v>169</v>
      </c>
      <c r="AT282" s="239" t="s">
        <v>164</v>
      </c>
      <c r="AU282" s="239" t="s">
        <v>86</v>
      </c>
      <c r="AY282" s="19" t="s">
        <v>162</v>
      </c>
      <c r="BE282" s="240">
        <f>IF(N282="základní",J282,0)</f>
        <v>0</v>
      </c>
      <c r="BF282" s="240">
        <f>IF(N282="snížená",J282,0)</f>
        <v>0</v>
      </c>
      <c r="BG282" s="240">
        <f>IF(N282="zákl. přenesená",J282,0)</f>
        <v>0</v>
      </c>
      <c r="BH282" s="240">
        <f>IF(N282="sníž. přenesená",J282,0)</f>
        <v>0</v>
      </c>
      <c r="BI282" s="240">
        <f>IF(N282="nulová",J282,0)</f>
        <v>0</v>
      </c>
      <c r="BJ282" s="19" t="s">
        <v>84</v>
      </c>
      <c r="BK282" s="240">
        <f>ROUND(I282*H282,2)</f>
        <v>0</v>
      </c>
      <c r="BL282" s="19" t="s">
        <v>169</v>
      </c>
      <c r="BM282" s="239" t="s">
        <v>916</v>
      </c>
    </row>
    <row r="283" s="2" customFormat="1">
      <c r="A283" s="40"/>
      <c r="B283" s="41"/>
      <c r="C283" s="42"/>
      <c r="D283" s="241" t="s">
        <v>171</v>
      </c>
      <c r="E283" s="42"/>
      <c r="F283" s="242" t="s">
        <v>272</v>
      </c>
      <c r="G283" s="42"/>
      <c r="H283" s="42"/>
      <c r="I283" s="148"/>
      <c r="J283" s="42"/>
      <c r="K283" s="42"/>
      <c r="L283" s="46"/>
      <c r="M283" s="243"/>
      <c r="N283" s="244"/>
      <c r="O283" s="86"/>
      <c r="P283" s="86"/>
      <c r="Q283" s="86"/>
      <c r="R283" s="86"/>
      <c r="S283" s="86"/>
      <c r="T283" s="87"/>
      <c r="U283" s="40"/>
      <c r="V283" s="40"/>
      <c r="W283" s="40"/>
      <c r="X283" s="40"/>
      <c r="Y283" s="40"/>
      <c r="Z283" s="40"/>
      <c r="AA283" s="40"/>
      <c r="AB283" s="40"/>
      <c r="AC283" s="40"/>
      <c r="AD283" s="40"/>
      <c r="AE283" s="40"/>
      <c r="AT283" s="19" t="s">
        <v>171</v>
      </c>
      <c r="AU283" s="19" t="s">
        <v>86</v>
      </c>
    </row>
    <row r="284" s="13" customFormat="1">
      <c r="A284" s="13"/>
      <c r="B284" s="245"/>
      <c r="C284" s="246"/>
      <c r="D284" s="241" t="s">
        <v>173</v>
      </c>
      <c r="E284" s="247" t="s">
        <v>19</v>
      </c>
      <c r="F284" s="248" t="s">
        <v>917</v>
      </c>
      <c r="G284" s="246"/>
      <c r="H284" s="249">
        <v>2370</v>
      </c>
      <c r="I284" s="250"/>
      <c r="J284" s="246"/>
      <c r="K284" s="246"/>
      <c r="L284" s="251"/>
      <c r="M284" s="252"/>
      <c r="N284" s="253"/>
      <c r="O284" s="253"/>
      <c r="P284" s="253"/>
      <c r="Q284" s="253"/>
      <c r="R284" s="253"/>
      <c r="S284" s="253"/>
      <c r="T284" s="254"/>
      <c r="U284" s="13"/>
      <c r="V284" s="13"/>
      <c r="W284" s="13"/>
      <c r="X284" s="13"/>
      <c r="Y284" s="13"/>
      <c r="Z284" s="13"/>
      <c r="AA284" s="13"/>
      <c r="AB284" s="13"/>
      <c r="AC284" s="13"/>
      <c r="AD284" s="13"/>
      <c r="AE284" s="13"/>
      <c r="AT284" s="255" t="s">
        <v>173</v>
      </c>
      <c r="AU284" s="255" t="s">
        <v>86</v>
      </c>
      <c r="AV284" s="13" t="s">
        <v>86</v>
      </c>
      <c r="AW284" s="13" t="s">
        <v>37</v>
      </c>
      <c r="AX284" s="13" t="s">
        <v>76</v>
      </c>
      <c r="AY284" s="255" t="s">
        <v>162</v>
      </c>
    </row>
    <row r="285" s="13" customFormat="1">
      <c r="A285" s="13"/>
      <c r="B285" s="245"/>
      <c r="C285" s="246"/>
      <c r="D285" s="241" t="s">
        <v>173</v>
      </c>
      <c r="E285" s="247" t="s">
        <v>19</v>
      </c>
      <c r="F285" s="248" t="s">
        <v>918</v>
      </c>
      <c r="G285" s="246"/>
      <c r="H285" s="249">
        <v>112.5</v>
      </c>
      <c r="I285" s="250"/>
      <c r="J285" s="246"/>
      <c r="K285" s="246"/>
      <c r="L285" s="251"/>
      <c r="M285" s="252"/>
      <c r="N285" s="253"/>
      <c r="O285" s="253"/>
      <c r="P285" s="253"/>
      <c r="Q285" s="253"/>
      <c r="R285" s="253"/>
      <c r="S285" s="253"/>
      <c r="T285" s="254"/>
      <c r="U285" s="13"/>
      <c r="V285" s="13"/>
      <c r="W285" s="13"/>
      <c r="X285" s="13"/>
      <c r="Y285" s="13"/>
      <c r="Z285" s="13"/>
      <c r="AA285" s="13"/>
      <c r="AB285" s="13"/>
      <c r="AC285" s="13"/>
      <c r="AD285" s="13"/>
      <c r="AE285" s="13"/>
      <c r="AT285" s="255" t="s">
        <v>173</v>
      </c>
      <c r="AU285" s="255" t="s">
        <v>86</v>
      </c>
      <c r="AV285" s="13" t="s">
        <v>86</v>
      </c>
      <c r="AW285" s="13" t="s">
        <v>37</v>
      </c>
      <c r="AX285" s="13" t="s">
        <v>76</v>
      </c>
      <c r="AY285" s="255" t="s">
        <v>162</v>
      </c>
    </row>
    <row r="286" s="13" customFormat="1">
      <c r="A286" s="13"/>
      <c r="B286" s="245"/>
      <c r="C286" s="246"/>
      <c r="D286" s="241" t="s">
        <v>173</v>
      </c>
      <c r="E286" s="247" t="s">
        <v>19</v>
      </c>
      <c r="F286" s="248" t="s">
        <v>919</v>
      </c>
      <c r="G286" s="246"/>
      <c r="H286" s="249">
        <v>336</v>
      </c>
      <c r="I286" s="250"/>
      <c r="J286" s="246"/>
      <c r="K286" s="246"/>
      <c r="L286" s="251"/>
      <c r="M286" s="252"/>
      <c r="N286" s="253"/>
      <c r="O286" s="253"/>
      <c r="P286" s="253"/>
      <c r="Q286" s="253"/>
      <c r="R286" s="253"/>
      <c r="S286" s="253"/>
      <c r="T286" s="254"/>
      <c r="U286" s="13"/>
      <c r="V286" s="13"/>
      <c r="W286" s="13"/>
      <c r="X286" s="13"/>
      <c r="Y286" s="13"/>
      <c r="Z286" s="13"/>
      <c r="AA286" s="13"/>
      <c r="AB286" s="13"/>
      <c r="AC286" s="13"/>
      <c r="AD286" s="13"/>
      <c r="AE286" s="13"/>
      <c r="AT286" s="255" t="s">
        <v>173</v>
      </c>
      <c r="AU286" s="255" t="s">
        <v>86</v>
      </c>
      <c r="AV286" s="13" t="s">
        <v>86</v>
      </c>
      <c r="AW286" s="13" t="s">
        <v>37</v>
      </c>
      <c r="AX286" s="13" t="s">
        <v>76</v>
      </c>
      <c r="AY286" s="255" t="s">
        <v>162</v>
      </c>
    </row>
    <row r="287" s="13" customFormat="1">
      <c r="A287" s="13"/>
      <c r="B287" s="245"/>
      <c r="C287" s="246"/>
      <c r="D287" s="241" t="s">
        <v>173</v>
      </c>
      <c r="E287" s="247" t="s">
        <v>19</v>
      </c>
      <c r="F287" s="248" t="s">
        <v>920</v>
      </c>
      <c r="G287" s="246"/>
      <c r="H287" s="249">
        <v>485.5</v>
      </c>
      <c r="I287" s="250"/>
      <c r="J287" s="246"/>
      <c r="K287" s="246"/>
      <c r="L287" s="251"/>
      <c r="M287" s="252"/>
      <c r="N287" s="253"/>
      <c r="O287" s="253"/>
      <c r="P287" s="253"/>
      <c r="Q287" s="253"/>
      <c r="R287" s="253"/>
      <c r="S287" s="253"/>
      <c r="T287" s="254"/>
      <c r="U287" s="13"/>
      <c r="V287" s="13"/>
      <c r="W287" s="13"/>
      <c r="X287" s="13"/>
      <c r="Y287" s="13"/>
      <c r="Z287" s="13"/>
      <c r="AA287" s="13"/>
      <c r="AB287" s="13"/>
      <c r="AC287" s="13"/>
      <c r="AD287" s="13"/>
      <c r="AE287" s="13"/>
      <c r="AT287" s="255" t="s">
        <v>173</v>
      </c>
      <c r="AU287" s="255" t="s">
        <v>86</v>
      </c>
      <c r="AV287" s="13" t="s">
        <v>86</v>
      </c>
      <c r="AW287" s="13" t="s">
        <v>37</v>
      </c>
      <c r="AX287" s="13" t="s">
        <v>76</v>
      </c>
      <c r="AY287" s="255" t="s">
        <v>162</v>
      </c>
    </row>
    <row r="288" s="13" customFormat="1">
      <c r="A288" s="13"/>
      <c r="B288" s="245"/>
      <c r="C288" s="246"/>
      <c r="D288" s="241" t="s">
        <v>173</v>
      </c>
      <c r="E288" s="247" t="s">
        <v>19</v>
      </c>
      <c r="F288" s="248" t="s">
        <v>921</v>
      </c>
      <c r="G288" s="246"/>
      <c r="H288" s="249">
        <v>392.5</v>
      </c>
      <c r="I288" s="250"/>
      <c r="J288" s="246"/>
      <c r="K288" s="246"/>
      <c r="L288" s="251"/>
      <c r="M288" s="252"/>
      <c r="N288" s="253"/>
      <c r="O288" s="253"/>
      <c r="P288" s="253"/>
      <c r="Q288" s="253"/>
      <c r="R288" s="253"/>
      <c r="S288" s="253"/>
      <c r="T288" s="254"/>
      <c r="U288" s="13"/>
      <c r="V288" s="13"/>
      <c r="W288" s="13"/>
      <c r="X288" s="13"/>
      <c r="Y288" s="13"/>
      <c r="Z288" s="13"/>
      <c r="AA288" s="13"/>
      <c r="AB288" s="13"/>
      <c r="AC288" s="13"/>
      <c r="AD288" s="13"/>
      <c r="AE288" s="13"/>
      <c r="AT288" s="255" t="s">
        <v>173</v>
      </c>
      <c r="AU288" s="255" t="s">
        <v>86</v>
      </c>
      <c r="AV288" s="13" t="s">
        <v>86</v>
      </c>
      <c r="AW288" s="13" t="s">
        <v>37</v>
      </c>
      <c r="AX288" s="13" t="s">
        <v>76</v>
      </c>
      <c r="AY288" s="255" t="s">
        <v>162</v>
      </c>
    </row>
    <row r="289" s="13" customFormat="1">
      <c r="A289" s="13"/>
      <c r="B289" s="245"/>
      <c r="C289" s="246"/>
      <c r="D289" s="241" t="s">
        <v>173</v>
      </c>
      <c r="E289" s="247" t="s">
        <v>19</v>
      </c>
      <c r="F289" s="248" t="s">
        <v>922</v>
      </c>
      <c r="G289" s="246"/>
      <c r="H289" s="249">
        <v>1604.25</v>
      </c>
      <c r="I289" s="250"/>
      <c r="J289" s="246"/>
      <c r="K289" s="246"/>
      <c r="L289" s="251"/>
      <c r="M289" s="252"/>
      <c r="N289" s="253"/>
      <c r="O289" s="253"/>
      <c r="P289" s="253"/>
      <c r="Q289" s="253"/>
      <c r="R289" s="253"/>
      <c r="S289" s="253"/>
      <c r="T289" s="254"/>
      <c r="U289" s="13"/>
      <c r="V289" s="13"/>
      <c r="W289" s="13"/>
      <c r="X289" s="13"/>
      <c r="Y289" s="13"/>
      <c r="Z289" s="13"/>
      <c r="AA289" s="13"/>
      <c r="AB289" s="13"/>
      <c r="AC289" s="13"/>
      <c r="AD289" s="13"/>
      <c r="AE289" s="13"/>
      <c r="AT289" s="255" t="s">
        <v>173</v>
      </c>
      <c r="AU289" s="255" t="s">
        <v>86</v>
      </c>
      <c r="AV289" s="13" t="s">
        <v>86</v>
      </c>
      <c r="AW289" s="13" t="s">
        <v>37</v>
      </c>
      <c r="AX289" s="13" t="s">
        <v>76</v>
      </c>
      <c r="AY289" s="255" t="s">
        <v>162</v>
      </c>
    </row>
    <row r="290" s="13" customFormat="1">
      <c r="A290" s="13"/>
      <c r="B290" s="245"/>
      <c r="C290" s="246"/>
      <c r="D290" s="241" t="s">
        <v>173</v>
      </c>
      <c r="E290" s="247" t="s">
        <v>19</v>
      </c>
      <c r="F290" s="248" t="s">
        <v>923</v>
      </c>
      <c r="G290" s="246"/>
      <c r="H290" s="249">
        <v>185.69999999999999</v>
      </c>
      <c r="I290" s="250"/>
      <c r="J290" s="246"/>
      <c r="K290" s="246"/>
      <c r="L290" s="251"/>
      <c r="M290" s="252"/>
      <c r="N290" s="253"/>
      <c r="O290" s="253"/>
      <c r="P290" s="253"/>
      <c r="Q290" s="253"/>
      <c r="R290" s="253"/>
      <c r="S290" s="253"/>
      <c r="T290" s="254"/>
      <c r="U290" s="13"/>
      <c r="V290" s="13"/>
      <c r="W290" s="13"/>
      <c r="X290" s="13"/>
      <c r="Y290" s="13"/>
      <c r="Z290" s="13"/>
      <c r="AA290" s="13"/>
      <c r="AB290" s="13"/>
      <c r="AC290" s="13"/>
      <c r="AD290" s="13"/>
      <c r="AE290" s="13"/>
      <c r="AT290" s="255" t="s">
        <v>173</v>
      </c>
      <c r="AU290" s="255" t="s">
        <v>86</v>
      </c>
      <c r="AV290" s="13" t="s">
        <v>86</v>
      </c>
      <c r="AW290" s="13" t="s">
        <v>37</v>
      </c>
      <c r="AX290" s="13" t="s">
        <v>76</v>
      </c>
      <c r="AY290" s="255" t="s">
        <v>162</v>
      </c>
    </row>
    <row r="291" s="13" customFormat="1">
      <c r="A291" s="13"/>
      <c r="B291" s="245"/>
      <c r="C291" s="246"/>
      <c r="D291" s="241" t="s">
        <v>173</v>
      </c>
      <c r="E291" s="247" t="s">
        <v>19</v>
      </c>
      <c r="F291" s="248" t="s">
        <v>924</v>
      </c>
      <c r="G291" s="246"/>
      <c r="H291" s="249">
        <v>710.85000000000002</v>
      </c>
      <c r="I291" s="250"/>
      <c r="J291" s="246"/>
      <c r="K291" s="246"/>
      <c r="L291" s="251"/>
      <c r="M291" s="252"/>
      <c r="N291" s="253"/>
      <c r="O291" s="253"/>
      <c r="P291" s="253"/>
      <c r="Q291" s="253"/>
      <c r="R291" s="253"/>
      <c r="S291" s="253"/>
      <c r="T291" s="254"/>
      <c r="U291" s="13"/>
      <c r="V291" s="13"/>
      <c r="W291" s="13"/>
      <c r="X291" s="13"/>
      <c r="Y291" s="13"/>
      <c r="Z291" s="13"/>
      <c r="AA291" s="13"/>
      <c r="AB291" s="13"/>
      <c r="AC291" s="13"/>
      <c r="AD291" s="13"/>
      <c r="AE291" s="13"/>
      <c r="AT291" s="255" t="s">
        <v>173</v>
      </c>
      <c r="AU291" s="255" t="s">
        <v>86</v>
      </c>
      <c r="AV291" s="13" t="s">
        <v>86</v>
      </c>
      <c r="AW291" s="13" t="s">
        <v>37</v>
      </c>
      <c r="AX291" s="13" t="s">
        <v>76</v>
      </c>
      <c r="AY291" s="255" t="s">
        <v>162</v>
      </c>
    </row>
    <row r="292" s="13" customFormat="1">
      <c r="A292" s="13"/>
      <c r="B292" s="245"/>
      <c r="C292" s="246"/>
      <c r="D292" s="241" t="s">
        <v>173</v>
      </c>
      <c r="E292" s="247" t="s">
        <v>19</v>
      </c>
      <c r="F292" s="248" t="s">
        <v>925</v>
      </c>
      <c r="G292" s="246"/>
      <c r="H292" s="249">
        <v>344.05000000000001</v>
      </c>
      <c r="I292" s="250"/>
      <c r="J292" s="246"/>
      <c r="K292" s="246"/>
      <c r="L292" s="251"/>
      <c r="M292" s="252"/>
      <c r="N292" s="253"/>
      <c r="O292" s="253"/>
      <c r="P292" s="253"/>
      <c r="Q292" s="253"/>
      <c r="R292" s="253"/>
      <c r="S292" s="253"/>
      <c r="T292" s="254"/>
      <c r="U292" s="13"/>
      <c r="V292" s="13"/>
      <c r="W292" s="13"/>
      <c r="X292" s="13"/>
      <c r="Y292" s="13"/>
      <c r="Z292" s="13"/>
      <c r="AA292" s="13"/>
      <c r="AB292" s="13"/>
      <c r="AC292" s="13"/>
      <c r="AD292" s="13"/>
      <c r="AE292" s="13"/>
      <c r="AT292" s="255" t="s">
        <v>173</v>
      </c>
      <c r="AU292" s="255" t="s">
        <v>86</v>
      </c>
      <c r="AV292" s="13" t="s">
        <v>86</v>
      </c>
      <c r="AW292" s="13" t="s">
        <v>37</v>
      </c>
      <c r="AX292" s="13" t="s">
        <v>76</v>
      </c>
      <c r="AY292" s="255" t="s">
        <v>162</v>
      </c>
    </row>
    <row r="293" s="13" customFormat="1">
      <c r="A293" s="13"/>
      <c r="B293" s="245"/>
      <c r="C293" s="246"/>
      <c r="D293" s="241" t="s">
        <v>173</v>
      </c>
      <c r="E293" s="247" t="s">
        <v>19</v>
      </c>
      <c r="F293" s="248" t="s">
        <v>926</v>
      </c>
      <c r="G293" s="246"/>
      <c r="H293" s="249">
        <v>513</v>
      </c>
      <c r="I293" s="250"/>
      <c r="J293" s="246"/>
      <c r="K293" s="246"/>
      <c r="L293" s="251"/>
      <c r="M293" s="252"/>
      <c r="N293" s="253"/>
      <c r="O293" s="253"/>
      <c r="P293" s="253"/>
      <c r="Q293" s="253"/>
      <c r="R293" s="253"/>
      <c r="S293" s="253"/>
      <c r="T293" s="254"/>
      <c r="U293" s="13"/>
      <c r="V293" s="13"/>
      <c r="W293" s="13"/>
      <c r="X293" s="13"/>
      <c r="Y293" s="13"/>
      <c r="Z293" s="13"/>
      <c r="AA293" s="13"/>
      <c r="AB293" s="13"/>
      <c r="AC293" s="13"/>
      <c r="AD293" s="13"/>
      <c r="AE293" s="13"/>
      <c r="AT293" s="255" t="s">
        <v>173</v>
      </c>
      <c r="AU293" s="255" t="s">
        <v>86</v>
      </c>
      <c r="AV293" s="13" t="s">
        <v>86</v>
      </c>
      <c r="AW293" s="13" t="s">
        <v>37</v>
      </c>
      <c r="AX293" s="13" t="s">
        <v>76</v>
      </c>
      <c r="AY293" s="255" t="s">
        <v>162</v>
      </c>
    </row>
    <row r="294" s="15" customFormat="1">
      <c r="A294" s="15"/>
      <c r="B294" s="267"/>
      <c r="C294" s="268"/>
      <c r="D294" s="241" t="s">
        <v>173</v>
      </c>
      <c r="E294" s="269" t="s">
        <v>19</v>
      </c>
      <c r="F294" s="270" t="s">
        <v>177</v>
      </c>
      <c r="G294" s="268"/>
      <c r="H294" s="271">
        <v>7054.3500000000004</v>
      </c>
      <c r="I294" s="272"/>
      <c r="J294" s="268"/>
      <c r="K294" s="268"/>
      <c r="L294" s="273"/>
      <c r="M294" s="274"/>
      <c r="N294" s="275"/>
      <c r="O294" s="275"/>
      <c r="P294" s="275"/>
      <c r="Q294" s="275"/>
      <c r="R294" s="275"/>
      <c r="S294" s="275"/>
      <c r="T294" s="276"/>
      <c r="U294" s="15"/>
      <c r="V294" s="15"/>
      <c r="W294" s="15"/>
      <c r="X294" s="15"/>
      <c r="Y294" s="15"/>
      <c r="Z294" s="15"/>
      <c r="AA294" s="15"/>
      <c r="AB294" s="15"/>
      <c r="AC294" s="15"/>
      <c r="AD294" s="15"/>
      <c r="AE294" s="15"/>
      <c r="AT294" s="277" t="s">
        <v>173</v>
      </c>
      <c r="AU294" s="277" t="s">
        <v>86</v>
      </c>
      <c r="AV294" s="15" t="s">
        <v>169</v>
      </c>
      <c r="AW294" s="15" t="s">
        <v>37</v>
      </c>
      <c r="AX294" s="15" t="s">
        <v>84</v>
      </c>
      <c r="AY294" s="277" t="s">
        <v>162</v>
      </c>
    </row>
    <row r="295" s="2" customFormat="1" ht="16.5" customHeight="1">
      <c r="A295" s="40"/>
      <c r="B295" s="41"/>
      <c r="C295" s="228" t="s">
        <v>298</v>
      </c>
      <c r="D295" s="228" t="s">
        <v>164</v>
      </c>
      <c r="E295" s="229" t="s">
        <v>927</v>
      </c>
      <c r="F295" s="230" t="s">
        <v>928</v>
      </c>
      <c r="G295" s="231" t="s">
        <v>167</v>
      </c>
      <c r="H295" s="232">
        <v>1713.7000000000001</v>
      </c>
      <c r="I295" s="233"/>
      <c r="J295" s="234">
        <f>ROUND(I295*H295,2)</f>
        <v>0</v>
      </c>
      <c r="K295" s="230" t="s">
        <v>168</v>
      </c>
      <c r="L295" s="46"/>
      <c r="M295" s="235" t="s">
        <v>19</v>
      </c>
      <c r="N295" s="236" t="s">
        <v>47</v>
      </c>
      <c r="O295" s="86"/>
      <c r="P295" s="237">
        <f>O295*H295</f>
        <v>0</v>
      </c>
      <c r="Q295" s="237">
        <v>0.0020799999999999998</v>
      </c>
      <c r="R295" s="237">
        <f>Q295*H295</f>
        <v>3.5644959999999997</v>
      </c>
      <c r="S295" s="237">
        <v>0</v>
      </c>
      <c r="T295" s="238">
        <f>S295*H295</f>
        <v>0</v>
      </c>
      <c r="U295" s="40"/>
      <c r="V295" s="40"/>
      <c r="W295" s="40"/>
      <c r="X295" s="40"/>
      <c r="Y295" s="40"/>
      <c r="Z295" s="40"/>
      <c r="AA295" s="40"/>
      <c r="AB295" s="40"/>
      <c r="AC295" s="40"/>
      <c r="AD295" s="40"/>
      <c r="AE295" s="40"/>
      <c r="AR295" s="239" t="s">
        <v>169</v>
      </c>
      <c r="AT295" s="239" t="s">
        <v>164</v>
      </c>
      <c r="AU295" s="239" t="s">
        <v>86</v>
      </c>
      <c r="AY295" s="19" t="s">
        <v>162</v>
      </c>
      <c r="BE295" s="240">
        <f>IF(N295="základní",J295,0)</f>
        <v>0</v>
      </c>
      <c r="BF295" s="240">
        <f>IF(N295="snížená",J295,0)</f>
        <v>0</v>
      </c>
      <c r="BG295" s="240">
        <f>IF(N295="zákl. přenesená",J295,0)</f>
        <v>0</v>
      </c>
      <c r="BH295" s="240">
        <f>IF(N295="sníž. přenesená",J295,0)</f>
        <v>0</v>
      </c>
      <c r="BI295" s="240">
        <f>IF(N295="nulová",J295,0)</f>
        <v>0</v>
      </c>
      <c r="BJ295" s="19" t="s">
        <v>84</v>
      </c>
      <c r="BK295" s="240">
        <f>ROUND(I295*H295,2)</f>
        <v>0</v>
      </c>
      <c r="BL295" s="19" t="s">
        <v>169</v>
      </c>
      <c r="BM295" s="239" t="s">
        <v>929</v>
      </c>
    </row>
    <row r="296" s="2" customFormat="1">
      <c r="A296" s="40"/>
      <c r="B296" s="41"/>
      <c r="C296" s="42"/>
      <c r="D296" s="241" t="s">
        <v>171</v>
      </c>
      <c r="E296" s="42"/>
      <c r="F296" s="242" t="s">
        <v>272</v>
      </c>
      <c r="G296" s="42"/>
      <c r="H296" s="42"/>
      <c r="I296" s="148"/>
      <c r="J296" s="42"/>
      <c r="K296" s="42"/>
      <c r="L296" s="46"/>
      <c r="M296" s="243"/>
      <c r="N296" s="244"/>
      <c r="O296" s="86"/>
      <c r="P296" s="86"/>
      <c r="Q296" s="86"/>
      <c r="R296" s="86"/>
      <c r="S296" s="86"/>
      <c r="T296" s="87"/>
      <c r="U296" s="40"/>
      <c r="V296" s="40"/>
      <c r="W296" s="40"/>
      <c r="X296" s="40"/>
      <c r="Y296" s="40"/>
      <c r="Z296" s="40"/>
      <c r="AA296" s="40"/>
      <c r="AB296" s="40"/>
      <c r="AC296" s="40"/>
      <c r="AD296" s="40"/>
      <c r="AE296" s="40"/>
      <c r="AT296" s="19" t="s">
        <v>171</v>
      </c>
      <c r="AU296" s="19" t="s">
        <v>86</v>
      </c>
    </row>
    <row r="297" s="13" customFormat="1">
      <c r="A297" s="13"/>
      <c r="B297" s="245"/>
      <c r="C297" s="246"/>
      <c r="D297" s="241" t="s">
        <v>173</v>
      </c>
      <c r="E297" s="247" t="s">
        <v>19</v>
      </c>
      <c r="F297" s="248" t="s">
        <v>930</v>
      </c>
      <c r="G297" s="246"/>
      <c r="H297" s="249">
        <v>747.60000000000002</v>
      </c>
      <c r="I297" s="250"/>
      <c r="J297" s="246"/>
      <c r="K297" s="246"/>
      <c r="L297" s="251"/>
      <c r="M297" s="252"/>
      <c r="N297" s="253"/>
      <c r="O297" s="253"/>
      <c r="P297" s="253"/>
      <c r="Q297" s="253"/>
      <c r="R297" s="253"/>
      <c r="S297" s="253"/>
      <c r="T297" s="254"/>
      <c r="U297" s="13"/>
      <c r="V297" s="13"/>
      <c r="W297" s="13"/>
      <c r="X297" s="13"/>
      <c r="Y297" s="13"/>
      <c r="Z297" s="13"/>
      <c r="AA297" s="13"/>
      <c r="AB297" s="13"/>
      <c r="AC297" s="13"/>
      <c r="AD297" s="13"/>
      <c r="AE297" s="13"/>
      <c r="AT297" s="255" t="s">
        <v>173</v>
      </c>
      <c r="AU297" s="255" t="s">
        <v>86</v>
      </c>
      <c r="AV297" s="13" t="s">
        <v>86</v>
      </c>
      <c r="AW297" s="13" t="s">
        <v>37</v>
      </c>
      <c r="AX297" s="13" t="s">
        <v>76</v>
      </c>
      <c r="AY297" s="255" t="s">
        <v>162</v>
      </c>
    </row>
    <row r="298" s="13" customFormat="1">
      <c r="A298" s="13"/>
      <c r="B298" s="245"/>
      <c r="C298" s="246"/>
      <c r="D298" s="241" t="s">
        <v>173</v>
      </c>
      <c r="E298" s="247" t="s">
        <v>19</v>
      </c>
      <c r="F298" s="248" t="s">
        <v>931</v>
      </c>
      <c r="G298" s="246"/>
      <c r="H298" s="249">
        <v>67.200000000000003</v>
      </c>
      <c r="I298" s="250"/>
      <c r="J298" s="246"/>
      <c r="K298" s="246"/>
      <c r="L298" s="251"/>
      <c r="M298" s="252"/>
      <c r="N298" s="253"/>
      <c r="O298" s="253"/>
      <c r="P298" s="253"/>
      <c r="Q298" s="253"/>
      <c r="R298" s="253"/>
      <c r="S298" s="253"/>
      <c r="T298" s="254"/>
      <c r="U298" s="13"/>
      <c r="V298" s="13"/>
      <c r="W298" s="13"/>
      <c r="X298" s="13"/>
      <c r="Y298" s="13"/>
      <c r="Z298" s="13"/>
      <c r="AA298" s="13"/>
      <c r="AB298" s="13"/>
      <c r="AC298" s="13"/>
      <c r="AD298" s="13"/>
      <c r="AE298" s="13"/>
      <c r="AT298" s="255" t="s">
        <v>173</v>
      </c>
      <c r="AU298" s="255" t="s">
        <v>86</v>
      </c>
      <c r="AV298" s="13" t="s">
        <v>86</v>
      </c>
      <c r="AW298" s="13" t="s">
        <v>37</v>
      </c>
      <c r="AX298" s="13" t="s">
        <v>76</v>
      </c>
      <c r="AY298" s="255" t="s">
        <v>162</v>
      </c>
    </row>
    <row r="299" s="13" customFormat="1">
      <c r="A299" s="13"/>
      <c r="B299" s="245"/>
      <c r="C299" s="246"/>
      <c r="D299" s="241" t="s">
        <v>173</v>
      </c>
      <c r="E299" s="247" t="s">
        <v>19</v>
      </c>
      <c r="F299" s="248" t="s">
        <v>932</v>
      </c>
      <c r="G299" s="246"/>
      <c r="H299" s="249">
        <v>898.89999999999998</v>
      </c>
      <c r="I299" s="250"/>
      <c r="J299" s="246"/>
      <c r="K299" s="246"/>
      <c r="L299" s="251"/>
      <c r="M299" s="252"/>
      <c r="N299" s="253"/>
      <c r="O299" s="253"/>
      <c r="P299" s="253"/>
      <c r="Q299" s="253"/>
      <c r="R299" s="253"/>
      <c r="S299" s="253"/>
      <c r="T299" s="254"/>
      <c r="U299" s="13"/>
      <c r="V299" s="13"/>
      <c r="W299" s="13"/>
      <c r="X299" s="13"/>
      <c r="Y299" s="13"/>
      <c r="Z299" s="13"/>
      <c r="AA299" s="13"/>
      <c r="AB299" s="13"/>
      <c r="AC299" s="13"/>
      <c r="AD299" s="13"/>
      <c r="AE299" s="13"/>
      <c r="AT299" s="255" t="s">
        <v>173</v>
      </c>
      <c r="AU299" s="255" t="s">
        <v>86</v>
      </c>
      <c r="AV299" s="13" t="s">
        <v>86</v>
      </c>
      <c r="AW299" s="13" t="s">
        <v>37</v>
      </c>
      <c r="AX299" s="13" t="s">
        <v>76</v>
      </c>
      <c r="AY299" s="255" t="s">
        <v>162</v>
      </c>
    </row>
    <row r="300" s="15" customFormat="1">
      <c r="A300" s="15"/>
      <c r="B300" s="267"/>
      <c r="C300" s="268"/>
      <c r="D300" s="241" t="s">
        <v>173</v>
      </c>
      <c r="E300" s="269" t="s">
        <v>19</v>
      </c>
      <c r="F300" s="270" t="s">
        <v>177</v>
      </c>
      <c r="G300" s="268"/>
      <c r="H300" s="271">
        <v>1713.7000000000001</v>
      </c>
      <c r="I300" s="272"/>
      <c r="J300" s="268"/>
      <c r="K300" s="268"/>
      <c r="L300" s="273"/>
      <c r="M300" s="274"/>
      <c r="N300" s="275"/>
      <c r="O300" s="275"/>
      <c r="P300" s="275"/>
      <c r="Q300" s="275"/>
      <c r="R300" s="275"/>
      <c r="S300" s="275"/>
      <c r="T300" s="276"/>
      <c r="U300" s="15"/>
      <c r="V300" s="15"/>
      <c r="W300" s="15"/>
      <c r="X300" s="15"/>
      <c r="Y300" s="15"/>
      <c r="Z300" s="15"/>
      <c r="AA300" s="15"/>
      <c r="AB300" s="15"/>
      <c r="AC300" s="15"/>
      <c r="AD300" s="15"/>
      <c r="AE300" s="15"/>
      <c r="AT300" s="277" t="s">
        <v>173</v>
      </c>
      <c r="AU300" s="277" t="s">
        <v>86</v>
      </c>
      <c r="AV300" s="15" t="s">
        <v>169</v>
      </c>
      <c r="AW300" s="15" t="s">
        <v>37</v>
      </c>
      <c r="AX300" s="15" t="s">
        <v>84</v>
      </c>
      <c r="AY300" s="277" t="s">
        <v>162</v>
      </c>
    </row>
    <row r="301" s="2" customFormat="1" ht="21.75" customHeight="1">
      <c r="A301" s="40"/>
      <c r="B301" s="41"/>
      <c r="C301" s="228" t="s">
        <v>305</v>
      </c>
      <c r="D301" s="228" t="s">
        <v>164</v>
      </c>
      <c r="E301" s="229" t="s">
        <v>275</v>
      </c>
      <c r="F301" s="230" t="s">
        <v>276</v>
      </c>
      <c r="G301" s="231" t="s">
        <v>167</v>
      </c>
      <c r="H301" s="232">
        <v>443.19999999999999</v>
      </c>
      <c r="I301" s="233"/>
      <c r="J301" s="234">
        <f>ROUND(I301*H301,2)</f>
        <v>0</v>
      </c>
      <c r="K301" s="230" t="s">
        <v>168</v>
      </c>
      <c r="L301" s="46"/>
      <c r="M301" s="235" t="s">
        <v>19</v>
      </c>
      <c r="N301" s="236" t="s">
        <v>47</v>
      </c>
      <c r="O301" s="86"/>
      <c r="P301" s="237">
        <f>O301*H301</f>
        <v>0</v>
      </c>
      <c r="Q301" s="237">
        <v>0</v>
      </c>
      <c r="R301" s="237">
        <f>Q301*H301</f>
        <v>0</v>
      </c>
      <c r="S301" s="237">
        <v>0</v>
      </c>
      <c r="T301" s="238">
        <f>S301*H301</f>
        <v>0</v>
      </c>
      <c r="U301" s="40"/>
      <c r="V301" s="40"/>
      <c r="W301" s="40"/>
      <c r="X301" s="40"/>
      <c r="Y301" s="40"/>
      <c r="Z301" s="40"/>
      <c r="AA301" s="40"/>
      <c r="AB301" s="40"/>
      <c r="AC301" s="40"/>
      <c r="AD301" s="40"/>
      <c r="AE301" s="40"/>
      <c r="AR301" s="239" t="s">
        <v>169</v>
      </c>
      <c r="AT301" s="239" t="s">
        <v>164</v>
      </c>
      <c r="AU301" s="239" t="s">
        <v>86</v>
      </c>
      <c r="AY301" s="19" t="s">
        <v>162</v>
      </c>
      <c r="BE301" s="240">
        <f>IF(N301="základní",J301,0)</f>
        <v>0</v>
      </c>
      <c r="BF301" s="240">
        <f>IF(N301="snížená",J301,0)</f>
        <v>0</v>
      </c>
      <c r="BG301" s="240">
        <f>IF(N301="zákl. přenesená",J301,0)</f>
        <v>0</v>
      </c>
      <c r="BH301" s="240">
        <f>IF(N301="sníž. přenesená",J301,0)</f>
        <v>0</v>
      </c>
      <c r="BI301" s="240">
        <f>IF(N301="nulová",J301,0)</f>
        <v>0</v>
      </c>
      <c r="BJ301" s="19" t="s">
        <v>84</v>
      </c>
      <c r="BK301" s="240">
        <f>ROUND(I301*H301,2)</f>
        <v>0</v>
      </c>
      <c r="BL301" s="19" t="s">
        <v>169</v>
      </c>
      <c r="BM301" s="239" t="s">
        <v>933</v>
      </c>
    </row>
    <row r="302" s="2" customFormat="1" ht="21.75" customHeight="1">
      <c r="A302" s="40"/>
      <c r="B302" s="41"/>
      <c r="C302" s="228" t="s">
        <v>310</v>
      </c>
      <c r="D302" s="228" t="s">
        <v>164</v>
      </c>
      <c r="E302" s="229" t="s">
        <v>934</v>
      </c>
      <c r="F302" s="230" t="s">
        <v>935</v>
      </c>
      <c r="G302" s="231" t="s">
        <v>167</v>
      </c>
      <c r="H302" s="232">
        <v>7054.3500000000004</v>
      </c>
      <c r="I302" s="233"/>
      <c r="J302" s="234">
        <f>ROUND(I302*H302,2)</f>
        <v>0</v>
      </c>
      <c r="K302" s="230" t="s">
        <v>168</v>
      </c>
      <c r="L302" s="46"/>
      <c r="M302" s="235" t="s">
        <v>19</v>
      </c>
      <c r="N302" s="236" t="s">
        <v>47</v>
      </c>
      <c r="O302" s="86"/>
      <c r="P302" s="237">
        <f>O302*H302</f>
        <v>0</v>
      </c>
      <c r="Q302" s="237">
        <v>0</v>
      </c>
      <c r="R302" s="237">
        <f>Q302*H302</f>
        <v>0</v>
      </c>
      <c r="S302" s="237">
        <v>0</v>
      </c>
      <c r="T302" s="238">
        <f>S302*H302</f>
        <v>0</v>
      </c>
      <c r="U302" s="40"/>
      <c r="V302" s="40"/>
      <c r="W302" s="40"/>
      <c r="X302" s="40"/>
      <c r="Y302" s="40"/>
      <c r="Z302" s="40"/>
      <c r="AA302" s="40"/>
      <c r="AB302" s="40"/>
      <c r="AC302" s="40"/>
      <c r="AD302" s="40"/>
      <c r="AE302" s="40"/>
      <c r="AR302" s="239" t="s">
        <v>169</v>
      </c>
      <c r="AT302" s="239" t="s">
        <v>164</v>
      </c>
      <c r="AU302" s="239" t="s">
        <v>86</v>
      </c>
      <c r="AY302" s="19" t="s">
        <v>162</v>
      </c>
      <c r="BE302" s="240">
        <f>IF(N302="základní",J302,0)</f>
        <v>0</v>
      </c>
      <c r="BF302" s="240">
        <f>IF(N302="snížená",J302,0)</f>
        <v>0</v>
      </c>
      <c r="BG302" s="240">
        <f>IF(N302="zákl. přenesená",J302,0)</f>
        <v>0</v>
      </c>
      <c r="BH302" s="240">
        <f>IF(N302="sníž. přenesená",J302,0)</f>
        <v>0</v>
      </c>
      <c r="BI302" s="240">
        <f>IF(N302="nulová",J302,0)</f>
        <v>0</v>
      </c>
      <c r="BJ302" s="19" t="s">
        <v>84</v>
      </c>
      <c r="BK302" s="240">
        <f>ROUND(I302*H302,2)</f>
        <v>0</v>
      </c>
      <c r="BL302" s="19" t="s">
        <v>169</v>
      </c>
      <c r="BM302" s="239" t="s">
        <v>936</v>
      </c>
    </row>
    <row r="303" s="2" customFormat="1" ht="21.75" customHeight="1">
      <c r="A303" s="40"/>
      <c r="B303" s="41"/>
      <c r="C303" s="228" t="s">
        <v>318</v>
      </c>
      <c r="D303" s="228" t="s">
        <v>164</v>
      </c>
      <c r="E303" s="229" t="s">
        <v>937</v>
      </c>
      <c r="F303" s="230" t="s">
        <v>938</v>
      </c>
      <c r="G303" s="231" t="s">
        <v>167</v>
      </c>
      <c r="H303" s="232">
        <v>1713.7000000000001</v>
      </c>
      <c r="I303" s="233"/>
      <c r="J303" s="234">
        <f>ROUND(I303*H303,2)</f>
        <v>0</v>
      </c>
      <c r="K303" s="230" t="s">
        <v>168</v>
      </c>
      <c r="L303" s="46"/>
      <c r="M303" s="235" t="s">
        <v>19</v>
      </c>
      <c r="N303" s="236" t="s">
        <v>47</v>
      </c>
      <c r="O303" s="86"/>
      <c r="P303" s="237">
        <f>O303*H303</f>
        <v>0</v>
      </c>
      <c r="Q303" s="237">
        <v>0</v>
      </c>
      <c r="R303" s="237">
        <f>Q303*H303</f>
        <v>0</v>
      </c>
      <c r="S303" s="237">
        <v>0</v>
      </c>
      <c r="T303" s="238">
        <f>S303*H303</f>
        <v>0</v>
      </c>
      <c r="U303" s="40"/>
      <c r="V303" s="40"/>
      <c r="W303" s="40"/>
      <c r="X303" s="40"/>
      <c r="Y303" s="40"/>
      <c r="Z303" s="40"/>
      <c r="AA303" s="40"/>
      <c r="AB303" s="40"/>
      <c r="AC303" s="40"/>
      <c r="AD303" s="40"/>
      <c r="AE303" s="40"/>
      <c r="AR303" s="239" t="s">
        <v>169</v>
      </c>
      <c r="AT303" s="239" t="s">
        <v>164</v>
      </c>
      <c r="AU303" s="239" t="s">
        <v>86</v>
      </c>
      <c r="AY303" s="19" t="s">
        <v>162</v>
      </c>
      <c r="BE303" s="240">
        <f>IF(N303="základní",J303,0)</f>
        <v>0</v>
      </c>
      <c r="BF303" s="240">
        <f>IF(N303="snížená",J303,0)</f>
        <v>0</v>
      </c>
      <c r="BG303" s="240">
        <f>IF(N303="zákl. přenesená",J303,0)</f>
        <v>0</v>
      </c>
      <c r="BH303" s="240">
        <f>IF(N303="sníž. přenesená",J303,0)</f>
        <v>0</v>
      </c>
      <c r="BI303" s="240">
        <f>IF(N303="nulová",J303,0)</f>
        <v>0</v>
      </c>
      <c r="BJ303" s="19" t="s">
        <v>84</v>
      </c>
      <c r="BK303" s="240">
        <f>ROUND(I303*H303,2)</f>
        <v>0</v>
      </c>
      <c r="BL303" s="19" t="s">
        <v>169</v>
      </c>
      <c r="BM303" s="239" t="s">
        <v>939</v>
      </c>
    </row>
    <row r="304" s="2" customFormat="1" ht="16.5" customHeight="1">
      <c r="A304" s="40"/>
      <c r="B304" s="41"/>
      <c r="C304" s="228" t="s">
        <v>324</v>
      </c>
      <c r="D304" s="228" t="s">
        <v>164</v>
      </c>
      <c r="E304" s="229" t="s">
        <v>279</v>
      </c>
      <c r="F304" s="230" t="s">
        <v>280</v>
      </c>
      <c r="G304" s="231" t="s">
        <v>167</v>
      </c>
      <c r="H304" s="232">
        <v>613.5</v>
      </c>
      <c r="I304" s="233"/>
      <c r="J304" s="234">
        <f>ROUND(I304*H304,2)</f>
        <v>0</v>
      </c>
      <c r="K304" s="230" t="s">
        <v>168</v>
      </c>
      <c r="L304" s="46"/>
      <c r="M304" s="235" t="s">
        <v>19</v>
      </c>
      <c r="N304" s="236" t="s">
        <v>47</v>
      </c>
      <c r="O304" s="86"/>
      <c r="P304" s="237">
        <f>O304*H304</f>
        <v>0</v>
      </c>
      <c r="Q304" s="237">
        <v>0.00149</v>
      </c>
      <c r="R304" s="237">
        <f>Q304*H304</f>
        <v>0.91411500000000001</v>
      </c>
      <c r="S304" s="237">
        <v>0</v>
      </c>
      <c r="T304" s="238">
        <f>S304*H304</f>
        <v>0</v>
      </c>
      <c r="U304" s="40"/>
      <c r="V304" s="40"/>
      <c r="W304" s="40"/>
      <c r="X304" s="40"/>
      <c r="Y304" s="40"/>
      <c r="Z304" s="40"/>
      <c r="AA304" s="40"/>
      <c r="AB304" s="40"/>
      <c r="AC304" s="40"/>
      <c r="AD304" s="40"/>
      <c r="AE304" s="40"/>
      <c r="AR304" s="239" t="s">
        <v>169</v>
      </c>
      <c r="AT304" s="239" t="s">
        <v>164</v>
      </c>
      <c r="AU304" s="239" t="s">
        <v>86</v>
      </c>
      <c r="AY304" s="19" t="s">
        <v>162</v>
      </c>
      <c r="BE304" s="240">
        <f>IF(N304="základní",J304,0)</f>
        <v>0</v>
      </c>
      <c r="BF304" s="240">
        <f>IF(N304="snížená",J304,0)</f>
        <v>0</v>
      </c>
      <c r="BG304" s="240">
        <f>IF(N304="zákl. přenesená",J304,0)</f>
        <v>0</v>
      </c>
      <c r="BH304" s="240">
        <f>IF(N304="sníž. přenesená",J304,0)</f>
        <v>0</v>
      </c>
      <c r="BI304" s="240">
        <f>IF(N304="nulová",J304,0)</f>
        <v>0</v>
      </c>
      <c r="BJ304" s="19" t="s">
        <v>84</v>
      </c>
      <c r="BK304" s="240">
        <f>ROUND(I304*H304,2)</f>
        <v>0</v>
      </c>
      <c r="BL304" s="19" t="s">
        <v>169</v>
      </c>
      <c r="BM304" s="239" t="s">
        <v>940</v>
      </c>
    </row>
    <row r="305" s="2" customFormat="1">
      <c r="A305" s="40"/>
      <c r="B305" s="41"/>
      <c r="C305" s="42"/>
      <c r="D305" s="241" t="s">
        <v>171</v>
      </c>
      <c r="E305" s="42"/>
      <c r="F305" s="242" t="s">
        <v>282</v>
      </c>
      <c r="G305" s="42"/>
      <c r="H305" s="42"/>
      <c r="I305" s="148"/>
      <c r="J305" s="42"/>
      <c r="K305" s="42"/>
      <c r="L305" s="46"/>
      <c r="M305" s="243"/>
      <c r="N305" s="244"/>
      <c r="O305" s="86"/>
      <c r="P305" s="86"/>
      <c r="Q305" s="86"/>
      <c r="R305" s="86"/>
      <c r="S305" s="86"/>
      <c r="T305" s="87"/>
      <c r="U305" s="40"/>
      <c r="V305" s="40"/>
      <c r="W305" s="40"/>
      <c r="X305" s="40"/>
      <c r="Y305" s="40"/>
      <c r="Z305" s="40"/>
      <c r="AA305" s="40"/>
      <c r="AB305" s="40"/>
      <c r="AC305" s="40"/>
      <c r="AD305" s="40"/>
      <c r="AE305" s="40"/>
      <c r="AT305" s="19" t="s">
        <v>171</v>
      </c>
      <c r="AU305" s="19" t="s">
        <v>86</v>
      </c>
    </row>
    <row r="306" s="13" customFormat="1">
      <c r="A306" s="13"/>
      <c r="B306" s="245"/>
      <c r="C306" s="246"/>
      <c r="D306" s="241" t="s">
        <v>173</v>
      </c>
      <c r="E306" s="247" t="s">
        <v>19</v>
      </c>
      <c r="F306" s="248" t="s">
        <v>941</v>
      </c>
      <c r="G306" s="246"/>
      <c r="H306" s="249">
        <v>157.69999999999999</v>
      </c>
      <c r="I306" s="250"/>
      <c r="J306" s="246"/>
      <c r="K306" s="246"/>
      <c r="L306" s="251"/>
      <c r="M306" s="252"/>
      <c r="N306" s="253"/>
      <c r="O306" s="253"/>
      <c r="P306" s="253"/>
      <c r="Q306" s="253"/>
      <c r="R306" s="253"/>
      <c r="S306" s="253"/>
      <c r="T306" s="254"/>
      <c r="U306" s="13"/>
      <c r="V306" s="13"/>
      <c r="W306" s="13"/>
      <c r="X306" s="13"/>
      <c r="Y306" s="13"/>
      <c r="Z306" s="13"/>
      <c r="AA306" s="13"/>
      <c r="AB306" s="13"/>
      <c r="AC306" s="13"/>
      <c r="AD306" s="13"/>
      <c r="AE306" s="13"/>
      <c r="AT306" s="255" t="s">
        <v>173</v>
      </c>
      <c r="AU306" s="255" t="s">
        <v>86</v>
      </c>
      <c r="AV306" s="13" t="s">
        <v>86</v>
      </c>
      <c r="AW306" s="13" t="s">
        <v>37</v>
      </c>
      <c r="AX306" s="13" t="s">
        <v>76</v>
      </c>
      <c r="AY306" s="255" t="s">
        <v>162</v>
      </c>
    </row>
    <row r="307" s="13" customFormat="1">
      <c r="A307" s="13"/>
      <c r="B307" s="245"/>
      <c r="C307" s="246"/>
      <c r="D307" s="241" t="s">
        <v>173</v>
      </c>
      <c r="E307" s="247" t="s">
        <v>19</v>
      </c>
      <c r="F307" s="248" t="s">
        <v>942</v>
      </c>
      <c r="G307" s="246"/>
      <c r="H307" s="249">
        <v>8.1999999999999993</v>
      </c>
      <c r="I307" s="250"/>
      <c r="J307" s="246"/>
      <c r="K307" s="246"/>
      <c r="L307" s="251"/>
      <c r="M307" s="252"/>
      <c r="N307" s="253"/>
      <c r="O307" s="253"/>
      <c r="P307" s="253"/>
      <c r="Q307" s="253"/>
      <c r="R307" s="253"/>
      <c r="S307" s="253"/>
      <c r="T307" s="254"/>
      <c r="U307" s="13"/>
      <c r="V307" s="13"/>
      <c r="W307" s="13"/>
      <c r="X307" s="13"/>
      <c r="Y307" s="13"/>
      <c r="Z307" s="13"/>
      <c r="AA307" s="13"/>
      <c r="AB307" s="13"/>
      <c r="AC307" s="13"/>
      <c r="AD307" s="13"/>
      <c r="AE307" s="13"/>
      <c r="AT307" s="255" t="s">
        <v>173</v>
      </c>
      <c r="AU307" s="255" t="s">
        <v>86</v>
      </c>
      <c r="AV307" s="13" t="s">
        <v>86</v>
      </c>
      <c r="AW307" s="13" t="s">
        <v>37</v>
      </c>
      <c r="AX307" s="13" t="s">
        <v>76</v>
      </c>
      <c r="AY307" s="255" t="s">
        <v>162</v>
      </c>
    </row>
    <row r="308" s="13" customFormat="1">
      <c r="A308" s="13"/>
      <c r="B308" s="245"/>
      <c r="C308" s="246"/>
      <c r="D308" s="241" t="s">
        <v>173</v>
      </c>
      <c r="E308" s="247" t="s">
        <v>19</v>
      </c>
      <c r="F308" s="248" t="s">
        <v>943</v>
      </c>
      <c r="G308" s="246"/>
      <c r="H308" s="249">
        <v>33.600000000000001</v>
      </c>
      <c r="I308" s="250"/>
      <c r="J308" s="246"/>
      <c r="K308" s="246"/>
      <c r="L308" s="251"/>
      <c r="M308" s="252"/>
      <c r="N308" s="253"/>
      <c r="O308" s="253"/>
      <c r="P308" s="253"/>
      <c r="Q308" s="253"/>
      <c r="R308" s="253"/>
      <c r="S308" s="253"/>
      <c r="T308" s="254"/>
      <c r="U308" s="13"/>
      <c r="V308" s="13"/>
      <c r="W308" s="13"/>
      <c r="X308" s="13"/>
      <c r="Y308" s="13"/>
      <c r="Z308" s="13"/>
      <c r="AA308" s="13"/>
      <c r="AB308" s="13"/>
      <c r="AC308" s="13"/>
      <c r="AD308" s="13"/>
      <c r="AE308" s="13"/>
      <c r="AT308" s="255" t="s">
        <v>173</v>
      </c>
      <c r="AU308" s="255" t="s">
        <v>86</v>
      </c>
      <c r="AV308" s="13" t="s">
        <v>86</v>
      </c>
      <c r="AW308" s="13" t="s">
        <v>37</v>
      </c>
      <c r="AX308" s="13" t="s">
        <v>76</v>
      </c>
      <c r="AY308" s="255" t="s">
        <v>162</v>
      </c>
    </row>
    <row r="309" s="13" customFormat="1">
      <c r="A309" s="13"/>
      <c r="B309" s="245"/>
      <c r="C309" s="246"/>
      <c r="D309" s="241" t="s">
        <v>173</v>
      </c>
      <c r="E309" s="247" t="s">
        <v>19</v>
      </c>
      <c r="F309" s="248" t="s">
        <v>944</v>
      </c>
      <c r="G309" s="246"/>
      <c r="H309" s="249">
        <v>25.800000000000001</v>
      </c>
      <c r="I309" s="250"/>
      <c r="J309" s="246"/>
      <c r="K309" s="246"/>
      <c r="L309" s="251"/>
      <c r="M309" s="252"/>
      <c r="N309" s="253"/>
      <c r="O309" s="253"/>
      <c r="P309" s="253"/>
      <c r="Q309" s="253"/>
      <c r="R309" s="253"/>
      <c r="S309" s="253"/>
      <c r="T309" s="254"/>
      <c r="U309" s="13"/>
      <c r="V309" s="13"/>
      <c r="W309" s="13"/>
      <c r="X309" s="13"/>
      <c r="Y309" s="13"/>
      <c r="Z309" s="13"/>
      <c r="AA309" s="13"/>
      <c r="AB309" s="13"/>
      <c r="AC309" s="13"/>
      <c r="AD309" s="13"/>
      <c r="AE309" s="13"/>
      <c r="AT309" s="255" t="s">
        <v>173</v>
      </c>
      <c r="AU309" s="255" t="s">
        <v>86</v>
      </c>
      <c r="AV309" s="13" t="s">
        <v>86</v>
      </c>
      <c r="AW309" s="13" t="s">
        <v>37</v>
      </c>
      <c r="AX309" s="13" t="s">
        <v>76</v>
      </c>
      <c r="AY309" s="255" t="s">
        <v>162</v>
      </c>
    </row>
    <row r="310" s="13" customFormat="1">
      <c r="A310" s="13"/>
      <c r="B310" s="245"/>
      <c r="C310" s="246"/>
      <c r="D310" s="241" t="s">
        <v>173</v>
      </c>
      <c r="E310" s="247" t="s">
        <v>19</v>
      </c>
      <c r="F310" s="248" t="s">
        <v>945</v>
      </c>
      <c r="G310" s="246"/>
      <c r="H310" s="249">
        <v>16.800000000000001</v>
      </c>
      <c r="I310" s="250"/>
      <c r="J310" s="246"/>
      <c r="K310" s="246"/>
      <c r="L310" s="251"/>
      <c r="M310" s="252"/>
      <c r="N310" s="253"/>
      <c r="O310" s="253"/>
      <c r="P310" s="253"/>
      <c r="Q310" s="253"/>
      <c r="R310" s="253"/>
      <c r="S310" s="253"/>
      <c r="T310" s="254"/>
      <c r="U310" s="13"/>
      <c r="V310" s="13"/>
      <c r="W310" s="13"/>
      <c r="X310" s="13"/>
      <c r="Y310" s="13"/>
      <c r="Z310" s="13"/>
      <c r="AA310" s="13"/>
      <c r="AB310" s="13"/>
      <c r="AC310" s="13"/>
      <c r="AD310" s="13"/>
      <c r="AE310" s="13"/>
      <c r="AT310" s="255" t="s">
        <v>173</v>
      </c>
      <c r="AU310" s="255" t="s">
        <v>86</v>
      </c>
      <c r="AV310" s="13" t="s">
        <v>86</v>
      </c>
      <c r="AW310" s="13" t="s">
        <v>37</v>
      </c>
      <c r="AX310" s="13" t="s">
        <v>76</v>
      </c>
      <c r="AY310" s="255" t="s">
        <v>162</v>
      </c>
    </row>
    <row r="311" s="13" customFormat="1">
      <c r="A311" s="13"/>
      <c r="B311" s="245"/>
      <c r="C311" s="246"/>
      <c r="D311" s="241" t="s">
        <v>173</v>
      </c>
      <c r="E311" s="247" t="s">
        <v>19</v>
      </c>
      <c r="F311" s="248" t="s">
        <v>946</v>
      </c>
      <c r="G311" s="246"/>
      <c r="H311" s="249">
        <v>181.40000000000001</v>
      </c>
      <c r="I311" s="250"/>
      <c r="J311" s="246"/>
      <c r="K311" s="246"/>
      <c r="L311" s="251"/>
      <c r="M311" s="252"/>
      <c r="N311" s="253"/>
      <c r="O311" s="253"/>
      <c r="P311" s="253"/>
      <c r="Q311" s="253"/>
      <c r="R311" s="253"/>
      <c r="S311" s="253"/>
      <c r="T311" s="254"/>
      <c r="U311" s="13"/>
      <c r="V311" s="13"/>
      <c r="W311" s="13"/>
      <c r="X311" s="13"/>
      <c r="Y311" s="13"/>
      <c r="Z311" s="13"/>
      <c r="AA311" s="13"/>
      <c r="AB311" s="13"/>
      <c r="AC311" s="13"/>
      <c r="AD311" s="13"/>
      <c r="AE311" s="13"/>
      <c r="AT311" s="255" t="s">
        <v>173</v>
      </c>
      <c r="AU311" s="255" t="s">
        <v>86</v>
      </c>
      <c r="AV311" s="13" t="s">
        <v>86</v>
      </c>
      <c r="AW311" s="13" t="s">
        <v>37</v>
      </c>
      <c r="AX311" s="13" t="s">
        <v>76</v>
      </c>
      <c r="AY311" s="255" t="s">
        <v>162</v>
      </c>
    </row>
    <row r="312" s="13" customFormat="1">
      <c r="A312" s="13"/>
      <c r="B312" s="245"/>
      <c r="C312" s="246"/>
      <c r="D312" s="241" t="s">
        <v>173</v>
      </c>
      <c r="E312" s="247" t="s">
        <v>19</v>
      </c>
      <c r="F312" s="248" t="s">
        <v>947</v>
      </c>
      <c r="G312" s="246"/>
      <c r="H312" s="249">
        <v>50.399999999999999</v>
      </c>
      <c r="I312" s="250"/>
      <c r="J312" s="246"/>
      <c r="K312" s="246"/>
      <c r="L312" s="251"/>
      <c r="M312" s="252"/>
      <c r="N312" s="253"/>
      <c r="O312" s="253"/>
      <c r="P312" s="253"/>
      <c r="Q312" s="253"/>
      <c r="R312" s="253"/>
      <c r="S312" s="253"/>
      <c r="T312" s="254"/>
      <c r="U312" s="13"/>
      <c r="V312" s="13"/>
      <c r="W312" s="13"/>
      <c r="X312" s="13"/>
      <c r="Y312" s="13"/>
      <c r="Z312" s="13"/>
      <c r="AA312" s="13"/>
      <c r="AB312" s="13"/>
      <c r="AC312" s="13"/>
      <c r="AD312" s="13"/>
      <c r="AE312" s="13"/>
      <c r="AT312" s="255" t="s">
        <v>173</v>
      </c>
      <c r="AU312" s="255" t="s">
        <v>86</v>
      </c>
      <c r="AV312" s="13" t="s">
        <v>86</v>
      </c>
      <c r="AW312" s="13" t="s">
        <v>37</v>
      </c>
      <c r="AX312" s="13" t="s">
        <v>76</v>
      </c>
      <c r="AY312" s="255" t="s">
        <v>162</v>
      </c>
    </row>
    <row r="313" s="13" customFormat="1">
      <c r="A313" s="13"/>
      <c r="B313" s="245"/>
      <c r="C313" s="246"/>
      <c r="D313" s="241" t="s">
        <v>173</v>
      </c>
      <c r="E313" s="247" t="s">
        <v>19</v>
      </c>
      <c r="F313" s="248" t="s">
        <v>948</v>
      </c>
      <c r="G313" s="246"/>
      <c r="H313" s="249">
        <v>45</v>
      </c>
      <c r="I313" s="250"/>
      <c r="J313" s="246"/>
      <c r="K313" s="246"/>
      <c r="L313" s="251"/>
      <c r="M313" s="252"/>
      <c r="N313" s="253"/>
      <c r="O313" s="253"/>
      <c r="P313" s="253"/>
      <c r="Q313" s="253"/>
      <c r="R313" s="253"/>
      <c r="S313" s="253"/>
      <c r="T313" s="254"/>
      <c r="U313" s="13"/>
      <c r="V313" s="13"/>
      <c r="W313" s="13"/>
      <c r="X313" s="13"/>
      <c r="Y313" s="13"/>
      <c r="Z313" s="13"/>
      <c r="AA313" s="13"/>
      <c r="AB313" s="13"/>
      <c r="AC313" s="13"/>
      <c r="AD313" s="13"/>
      <c r="AE313" s="13"/>
      <c r="AT313" s="255" t="s">
        <v>173</v>
      </c>
      <c r="AU313" s="255" t="s">
        <v>86</v>
      </c>
      <c r="AV313" s="13" t="s">
        <v>86</v>
      </c>
      <c r="AW313" s="13" t="s">
        <v>37</v>
      </c>
      <c r="AX313" s="13" t="s">
        <v>76</v>
      </c>
      <c r="AY313" s="255" t="s">
        <v>162</v>
      </c>
    </row>
    <row r="314" s="13" customFormat="1">
      <c r="A314" s="13"/>
      <c r="B314" s="245"/>
      <c r="C314" s="246"/>
      <c r="D314" s="241" t="s">
        <v>173</v>
      </c>
      <c r="E314" s="247" t="s">
        <v>19</v>
      </c>
      <c r="F314" s="248" t="s">
        <v>949</v>
      </c>
      <c r="G314" s="246"/>
      <c r="H314" s="249">
        <v>41.600000000000001</v>
      </c>
      <c r="I314" s="250"/>
      <c r="J314" s="246"/>
      <c r="K314" s="246"/>
      <c r="L314" s="251"/>
      <c r="M314" s="252"/>
      <c r="N314" s="253"/>
      <c r="O314" s="253"/>
      <c r="P314" s="253"/>
      <c r="Q314" s="253"/>
      <c r="R314" s="253"/>
      <c r="S314" s="253"/>
      <c r="T314" s="254"/>
      <c r="U314" s="13"/>
      <c r="V314" s="13"/>
      <c r="W314" s="13"/>
      <c r="X314" s="13"/>
      <c r="Y314" s="13"/>
      <c r="Z314" s="13"/>
      <c r="AA314" s="13"/>
      <c r="AB314" s="13"/>
      <c r="AC314" s="13"/>
      <c r="AD314" s="13"/>
      <c r="AE314" s="13"/>
      <c r="AT314" s="255" t="s">
        <v>173</v>
      </c>
      <c r="AU314" s="255" t="s">
        <v>86</v>
      </c>
      <c r="AV314" s="13" t="s">
        <v>86</v>
      </c>
      <c r="AW314" s="13" t="s">
        <v>37</v>
      </c>
      <c r="AX314" s="13" t="s">
        <v>76</v>
      </c>
      <c r="AY314" s="255" t="s">
        <v>162</v>
      </c>
    </row>
    <row r="315" s="13" customFormat="1">
      <c r="A315" s="13"/>
      <c r="B315" s="245"/>
      <c r="C315" s="246"/>
      <c r="D315" s="241" t="s">
        <v>173</v>
      </c>
      <c r="E315" s="247" t="s">
        <v>19</v>
      </c>
      <c r="F315" s="248" t="s">
        <v>950</v>
      </c>
      <c r="G315" s="246"/>
      <c r="H315" s="249">
        <v>25</v>
      </c>
      <c r="I315" s="250"/>
      <c r="J315" s="246"/>
      <c r="K315" s="246"/>
      <c r="L315" s="251"/>
      <c r="M315" s="252"/>
      <c r="N315" s="253"/>
      <c r="O315" s="253"/>
      <c r="P315" s="253"/>
      <c r="Q315" s="253"/>
      <c r="R315" s="253"/>
      <c r="S315" s="253"/>
      <c r="T315" s="254"/>
      <c r="U315" s="13"/>
      <c r="V315" s="13"/>
      <c r="W315" s="13"/>
      <c r="X315" s="13"/>
      <c r="Y315" s="13"/>
      <c r="Z315" s="13"/>
      <c r="AA315" s="13"/>
      <c r="AB315" s="13"/>
      <c r="AC315" s="13"/>
      <c r="AD315" s="13"/>
      <c r="AE315" s="13"/>
      <c r="AT315" s="255" t="s">
        <v>173</v>
      </c>
      <c r="AU315" s="255" t="s">
        <v>86</v>
      </c>
      <c r="AV315" s="13" t="s">
        <v>86</v>
      </c>
      <c r="AW315" s="13" t="s">
        <v>37</v>
      </c>
      <c r="AX315" s="13" t="s">
        <v>76</v>
      </c>
      <c r="AY315" s="255" t="s">
        <v>162</v>
      </c>
    </row>
    <row r="316" s="13" customFormat="1">
      <c r="A316" s="13"/>
      <c r="B316" s="245"/>
      <c r="C316" s="246"/>
      <c r="D316" s="241" t="s">
        <v>173</v>
      </c>
      <c r="E316" s="247" t="s">
        <v>19</v>
      </c>
      <c r="F316" s="248" t="s">
        <v>951</v>
      </c>
      <c r="G316" s="246"/>
      <c r="H316" s="249">
        <v>28</v>
      </c>
      <c r="I316" s="250"/>
      <c r="J316" s="246"/>
      <c r="K316" s="246"/>
      <c r="L316" s="251"/>
      <c r="M316" s="252"/>
      <c r="N316" s="253"/>
      <c r="O316" s="253"/>
      <c r="P316" s="253"/>
      <c r="Q316" s="253"/>
      <c r="R316" s="253"/>
      <c r="S316" s="253"/>
      <c r="T316" s="254"/>
      <c r="U316" s="13"/>
      <c r="V316" s="13"/>
      <c r="W316" s="13"/>
      <c r="X316" s="13"/>
      <c r="Y316" s="13"/>
      <c r="Z316" s="13"/>
      <c r="AA316" s="13"/>
      <c r="AB316" s="13"/>
      <c r="AC316" s="13"/>
      <c r="AD316" s="13"/>
      <c r="AE316" s="13"/>
      <c r="AT316" s="255" t="s">
        <v>173</v>
      </c>
      <c r="AU316" s="255" t="s">
        <v>86</v>
      </c>
      <c r="AV316" s="13" t="s">
        <v>86</v>
      </c>
      <c r="AW316" s="13" t="s">
        <v>37</v>
      </c>
      <c r="AX316" s="13" t="s">
        <v>76</v>
      </c>
      <c r="AY316" s="255" t="s">
        <v>162</v>
      </c>
    </row>
    <row r="317" s="15" customFormat="1">
      <c r="A317" s="15"/>
      <c r="B317" s="267"/>
      <c r="C317" s="268"/>
      <c r="D317" s="241" t="s">
        <v>173</v>
      </c>
      <c r="E317" s="269" t="s">
        <v>19</v>
      </c>
      <c r="F317" s="270" t="s">
        <v>177</v>
      </c>
      <c r="G317" s="268"/>
      <c r="H317" s="271">
        <v>613.5</v>
      </c>
      <c r="I317" s="272"/>
      <c r="J317" s="268"/>
      <c r="K317" s="268"/>
      <c r="L317" s="273"/>
      <c r="M317" s="274"/>
      <c r="N317" s="275"/>
      <c r="O317" s="275"/>
      <c r="P317" s="275"/>
      <c r="Q317" s="275"/>
      <c r="R317" s="275"/>
      <c r="S317" s="275"/>
      <c r="T317" s="276"/>
      <c r="U317" s="15"/>
      <c r="V317" s="15"/>
      <c r="W317" s="15"/>
      <c r="X317" s="15"/>
      <c r="Y317" s="15"/>
      <c r="Z317" s="15"/>
      <c r="AA317" s="15"/>
      <c r="AB317" s="15"/>
      <c r="AC317" s="15"/>
      <c r="AD317" s="15"/>
      <c r="AE317" s="15"/>
      <c r="AT317" s="277" t="s">
        <v>173</v>
      </c>
      <c r="AU317" s="277" t="s">
        <v>86</v>
      </c>
      <c r="AV317" s="15" t="s">
        <v>169</v>
      </c>
      <c r="AW317" s="15" t="s">
        <v>37</v>
      </c>
      <c r="AX317" s="15" t="s">
        <v>84</v>
      </c>
      <c r="AY317" s="277" t="s">
        <v>162</v>
      </c>
    </row>
    <row r="318" s="2" customFormat="1" ht="16.5" customHeight="1">
      <c r="A318" s="40"/>
      <c r="B318" s="41"/>
      <c r="C318" s="228" t="s">
        <v>331</v>
      </c>
      <c r="D318" s="228" t="s">
        <v>164</v>
      </c>
      <c r="E318" s="229" t="s">
        <v>952</v>
      </c>
      <c r="F318" s="230" t="s">
        <v>953</v>
      </c>
      <c r="G318" s="231" t="s">
        <v>167</v>
      </c>
      <c r="H318" s="232">
        <v>129.19999999999999</v>
      </c>
      <c r="I318" s="233"/>
      <c r="J318" s="234">
        <f>ROUND(I318*H318,2)</f>
        <v>0</v>
      </c>
      <c r="K318" s="230" t="s">
        <v>168</v>
      </c>
      <c r="L318" s="46"/>
      <c r="M318" s="235" t="s">
        <v>19</v>
      </c>
      <c r="N318" s="236" t="s">
        <v>47</v>
      </c>
      <c r="O318" s="86"/>
      <c r="P318" s="237">
        <f>O318*H318</f>
        <v>0</v>
      </c>
      <c r="Q318" s="237">
        <v>0.00149</v>
      </c>
      <c r="R318" s="237">
        <f>Q318*H318</f>
        <v>0.19250799999999999</v>
      </c>
      <c r="S318" s="237">
        <v>0</v>
      </c>
      <c r="T318" s="238">
        <f>S318*H318</f>
        <v>0</v>
      </c>
      <c r="U318" s="40"/>
      <c r="V318" s="40"/>
      <c r="W318" s="40"/>
      <c r="X318" s="40"/>
      <c r="Y318" s="40"/>
      <c r="Z318" s="40"/>
      <c r="AA318" s="40"/>
      <c r="AB318" s="40"/>
      <c r="AC318" s="40"/>
      <c r="AD318" s="40"/>
      <c r="AE318" s="40"/>
      <c r="AR318" s="239" t="s">
        <v>169</v>
      </c>
      <c r="AT318" s="239" t="s">
        <v>164</v>
      </c>
      <c r="AU318" s="239" t="s">
        <v>86</v>
      </c>
      <c r="AY318" s="19" t="s">
        <v>162</v>
      </c>
      <c r="BE318" s="240">
        <f>IF(N318="základní",J318,0)</f>
        <v>0</v>
      </c>
      <c r="BF318" s="240">
        <f>IF(N318="snížená",J318,0)</f>
        <v>0</v>
      </c>
      <c r="BG318" s="240">
        <f>IF(N318="zákl. přenesená",J318,0)</f>
        <v>0</v>
      </c>
      <c r="BH318" s="240">
        <f>IF(N318="sníž. přenesená",J318,0)</f>
        <v>0</v>
      </c>
      <c r="BI318" s="240">
        <f>IF(N318="nulová",J318,0)</f>
        <v>0</v>
      </c>
      <c r="BJ318" s="19" t="s">
        <v>84</v>
      </c>
      <c r="BK318" s="240">
        <f>ROUND(I318*H318,2)</f>
        <v>0</v>
      </c>
      <c r="BL318" s="19" t="s">
        <v>169</v>
      </c>
      <c r="BM318" s="239" t="s">
        <v>954</v>
      </c>
    </row>
    <row r="319" s="2" customFormat="1">
      <c r="A319" s="40"/>
      <c r="B319" s="41"/>
      <c r="C319" s="42"/>
      <c r="D319" s="241" t="s">
        <v>171</v>
      </c>
      <c r="E319" s="42"/>
      <c r="F319" s="242" t="s">
        <v>282</v>
      </c>
      <c r="G319" s="42"/>
      <c r="H319" s="42"/>
      <c r="I319" s="148"/>
      <c r="J319" s="42"/>
      <c r="K319" s="42"/>
      <c r="L319" s="46"/>
      <c r="M319" s="243"/>
      <c r="N319" s="244"/>
      <c r="O319" s="86"/>
      <c r="P319" s="86"/>
      <c r="Q319" s="86"/>
      <c r="R319" s="86"/>
      <c r="S319" s="86"/>
      <c r="T319" s="87"/>
      <c r="U319" s="40"/>
      <c r="V319" s="40"/>
      <c r="W319" s="40"/>
      <c r="X319" s="40"/>
      <c r="Y319" s="40"/>
      <c r="Z319" s="40"/>
      <c r="AA319" s="40"/>
      <c r="AB319" s="40"/>
      <c r="AC319" s="40"/>
      <c r="AD319" s="40"/>
      <c r="AE319" s="40"/>
      <c r="AT319" s="19" t="s">
        <v>171</v>
      </c>
      <c r="AU319" s="19" t="s">
        <v>86</v>
      </c>
    </row>
    <row r="320" s="13" customFormat="1">
      <c r="A320" s="13"/>
      <c r="B320" s="245"/>
      <c r="C320" s="246"/>
      <c r="D320" s="241" t="s">
        <v>173</v>
      </c>
      <c r="E320" s="247" t="s">
        <v>19</v>
      </c>
      <c r="F320" s="248" t="s">
        <v>955</v>
      </c>
      <c r="G320" s="246"/>
      <c r="H320" s="249">
        <v>70.400000000000006</v>
      </c>
      <c r="I320" s="250"/>
      <c r="J320" s="246"/>
      <c r="K320" s="246"/>
      <c r="L320" s="251"/>
      <c r="M320" s="252"/>
      <c r="N320" s="253"/>
      <c r="O320" s="253"/>
      <c r="P320" s="253"/>
      <c r="Q320" s="253"/>
      <c r="R320" s="253"/>
      <c r="S320" s="253"/>
      <c r="T320" s="254"/>
      <c r="U320" s="13"/>
      <c r="V320" s="13"/>
      <c r="W320" s="13"/>
      <c r="X320" s="13"/>
      <c r="Y320" s="13"/>
      <c r="Z320" s="13"/>
      <c r="AA320" s="13"/>
      <c r="AB320" s="13"/>
      <c r="AC320" s="13"/>
      <c r="AD320" s="13"/>
      <c r="AE320" s="13"/>
      <c r="AT320" s="255" t="s">
        <v>173</v>
      </c>
      <c r="AU320" s="255" t="s">
        <v>86</v>
      </c>
      <c r="AV320" s="13" t="s">
        <v>86</v>
      </c>
      <c r="AW320" s="13" t="s">
        <v>37</v>
      </c>
      <c r="AX320" s="13" t="s">
        <v>76</v>
      </c>
      <c r="AY320" s="255" t="s">
        <v>162</v>
      </c>
    </row>
    <row r="321" s="13" customFormat="1">
      <c r="A321" s="13"/>
      <c r="B321" s="245"/>
      <c r="C321" s="246"/>
      <c r="D321" s="241" t="s">
        <v>173</v>
      </c>
      <c r="E321" s="247" t="s">
        <v>19</v>
      </c>
      <c r="F321" s="248" t="s">
        <v>956</v>
      </c>
      <c r="G321" s="246"/>
      <c r="H321" s="249">
        <v>58.799999999999997</v>
      </c>
      <c r="I321" s="250"/>
      <c r="J321" s="246"/>
      <c r="K321" s="246"/>
      <c r="L321" s="251"/>
      <c r="M321" s="252"/>
      <c r="N321" s="253"/>
      <c r="O321" s="253"/>
      <c r="P321" s="253"/>
      <c r="Q321" s="253"/>
      <c r="R321" s="253"/>
      <c r="S321" s="253"/>
      <c r="T321" s="254"/>
      <c r="U321" s="13"/>
      <c r="V321" s="13"/>
      <c r="W321" s="13"/>
      <c r="X321" s="13"/>
      <c r="Y321" s="13"/>
      <c r="Z321" s="13"/>
      <c r="AA321" s="13"/>
      <c r="AB321" s="13"/>
      <c r="AC321" s="13"/>
      <c r="AD321" s="13"/>
      <c r="AE321" s="13"/>
      <c r="AT321" s="255" t="s">
        <v>173</v>
      </c>
      <c r="AU321" s="255" t="s">
        <v>86</v>
      </c>
      <c r="AV321" s="13" t="s">
        <v>86</v>
      </c>
      <c r="AW321" s="13" t="s">
        <v>37</v>
      </c>
      <c r="AX321" s="13" t="s">
        <v>76</v>
      </c>
      <c r="AY321" s="255" t="s">
        <v>162</v>
      </c>
    </row>
    <row r="322" s="15" customFormat="1">
      <c r="A322" s="15"/>
      <c r="B322" s="267"/>
      <c r="C322" s="268"/>
      <c r="D322" s="241" t="s">
        <v>173</v>
      </c>
      <c r="E322" s="269" t="s">
        <v>19</v>
      </c>
      <c r="F322" s="270" t="s">
        <v>177</v>
      </c>
      <c r="G322" s="268"/>
      <c r="H322" s="271">
        <v>129.19999999999999</v>
      </c>
      <c r="I322" s="272"/>
      <c r="J322" s="268"/>
      <c r="K322" s="268"/>
      <c r="L322" s="273"/>
      <c r="M322" s="274"/>
      <c r="N322" s="275"/>
      <c r="O322" s="275"/>
      <c r="P322" s="275"/>
      <c r="Q322" s="275"/>
      <c r="R322" s="275"/>
      <c r="S322" s="275"/>
      <c r="T322" s="276"/>
      <c r="U322" s="15"/>
      <c r="V322" s="15"/>
      <c r="W322" s="15"/>
      <c r="X322" s="15"/>
      <c r="Y322" s="15"/>
      <c r="Z322" s="15"/>
      <c r="AA322" s="15"/>
      <c r="AB322" s="15"/>
      <c r="AC322" s="15"/>
      <c r="AD322" s="15"/>
      <c r="AE322" s="15"/>
      <c r="AT322" s="277" t="s">
        <v>173</v>
      </c>
      <c r="AU322" s="277" t="s">
        <v>86</v>
      </c>
      <c r="AV322" s="15" t="s">
        <v>169</v>
      </c>
      <c r="AW322" s="15" t="s">
        <v>37</v>
      </c>
      <c r="AX322" s="15" t="s">
        <v>84</v>
      </c>
      <c r="AY322" s="277" t="s">
        <v>162</v>
      </c>
    </row>
    <row r="323" s="2" customFormat="1" ht="21.75" customHeight="1">
      <c r="A323" s="40"/>
      <c r="B323" s="41"/>
      <c r="C323" s="228" t="s">
        <v>338</v>
      </c>
      <c r="D323" s="228" t="s">
        <v>164</v>
      </c>
      <c r="E323" s="229" t="s">
        <v>286</v>
      </c>
      <c r="F323" s="230" t="s">
        <v>287</v>
      </c>
      <c r="G323" s="231" t="s">
        <v>167</v>
      </c>
      <c r="H323" s="232">
        <v>613.5</v>
      </c>
      <c r="I323" s="233"/>
      <c r="J323" s="234">
        <f>ROUND(I323*H323,2)</f>
        <v>0</v>
      </c>
      <c r="K323" s="230" t="s">
        <v>168</v>
      </c>
      <c r="L323" s="46"/>
      <c r="M323" s="235" t="s">
        <v>19</v>
      </c>
      <c r="N323" s="236" t="s">
        <v>47</v>
      </c>
      <c r="O323" s="86"/>
      <c r="P323" s="237">
        <f>O323*H323</f>
        <v>0</v>
      </c>
      <c r="Q323" s="237">
        <v>0</v>
      </c>
      <c r="R323" s="237">
        <f>Q323*H323</f>
        <v>0</v>
      </c>
      <c r="S323" s="237">
        <v>0</v>
      </c>
      <c r="T323" s="238">
        <f>S323*H323</f>
        <v>0</v>
      </c>
      <c r="U323" s="40"/>
      <c r="V323" s="40"/>
      <c r="W323" s="40"/>
      <c r="X323" s="40"/>
      <c r="Y323" s="40"/>
      <c r="Z323" s="40"/>
      <c r="AA323" s="40"/>
      <c r="AB323" s="40"/>
      <c r="AC323" s="40"/>
      <c r="AD323" s="40"/>
      <c r="AE323" s="40"/>
      <c r="AR323" s="239" t="s">
        <v>169</v>
      </c>
      <c r="AT323" s="239" t="s">
        <v>164</v>
      </c>
      <c r="AU323" s="239" t="s">
        <v>86</v>
      </c>
      <c r="AY323" s="19" t="s">
        <v>162</v>
      </c>
      <c r="BE323" s="240">
        <f>IF(N323="základní",J323,0)</f>
        <v>0</v>
      </c>
      <c r="BF323" s="240">
        <f>IF(N323="snížená",J323,0)</f>
        <v>0</v>
      </c>
      <c r="BG323" s="240">
        <f>IF(N323="zákl. přenesená",J323,0)</f>
        <v>0</v>
      </c>
      <c r="BH323" s="240">
        <f>IF(N323="sníž. přenesená",J323,0)</f>
        <v>0</v>
      </c>
      <c r="BI323" s="240">
        <f>IF(N323="nulová",J323,0)</f>
        <v>0</v>
      </c>
      <c r="BJ323" s="19" t="s">
        <v>84</v>
      </c>
      <c r="BK323" s="240">
        <f>ROUND(I323*H323,2)</f>
        <v>0</v>
      </c>
      <c r="BL323" s="19" t="s">
        <v>169</v>
      </c>
      <c r="BM323" s="239" t="s">
        <v>957</v>
      </c>
    </row>
    <row r="324" s="2" customFormat="1" ht="21.75" customHeight="1">
      <c r="A324" s="40"/>
      <c r="B324" s="41"/>
      <c r="C324" s="228" t="s">
        <v>345</v>
      </c>
      <c r="D324" s="228" t="s">
        <v>164</v>
      </c>
      <c r="E324" s="229" t="s">
        <v>958</v>
      </c>
      <c r="F324" s="230" t="s">
        <v>959</v>
      </c>
      <c r="G324" s="231" t="s">
        <v>167</v>
      </c>
      <c r="H324" s="232">
        <v>129.19999999999999</v>
      </c>
      <c r="I324" s="233"/>
      <c r="J324" s="234">
        <f>ROUND(I324*H324,2)</f>
        <v>0</v>
      </c>
      <c r="K324" s="230" t="s">
        <v>168</v>
      </c>
      <c r="L324" s="46"/>
      <c r="M324" s="235" t="s">
        <v>19</v>
      </c>
      <c r="N324" s="236" t="s">
        <v>47</v>
      </c>
      <c r="O324" s="86"/>
      <c r="P324" s="237">
        <f>O324*H324</f>
        <v>0</v>
      </c>
      <c r="Q324" s="237">
        <v>0</v>
      </c>
      <c r="R324" s="237">
        <f>Q324*H324</f>
        <v>0</v>
      </c>
      <c r="S324" s="237">
        <v>0</v>
      </c>
      <c r="T324" s="238">
        <f>S324*H324</f>
        <v>0</v>
      </c>
      <c r="U324" s="40"/>
      <c r="V324" s="40"/>
      <c r="W324" s="40"/>
      <c r="X324" s="40"/>
      <c r="Y324" s="40"/>
      <c r="Z324" s="40"/>
      <c r="AA324" s="40"/>
      <c r="AB324" s="40"/>
      <c r="AC324" s="40"/>
      <c r="AD324" s="40"/>
      <c r="AE324" s="40"/>
      <c r="AR324" s="239" t="s">
        <v>169</v>
      </c>
      <c r="AT324" s="239" t="s">
        <v>164</v>
      </c>
      <c r="AU324" s="239" t="s">
        <v>86</v>
      </c>
      <c r="AY324" s="19" t="s">
        <v>162</v>
      </c>
      <c r="BE324" s="240">
        <f>IF(N324="základní",J324,0)</f>
        <v>0</v>
      </c>
      <c r="BF324" s="240">
        <f>IF(N324="snížená",J324,0)</f>
        <v>0</v>
      </c>
      <c r="BG324" s="240">
        <f>IF(N324="zákl. přenesená",J324,0)</f>
        <v>0</v>
      </c>
      <c r="BH324" s="240">
        <f>IF(N324="sníž. přenesená",J324,0)</f>
        <v>0</v>
      </c>
      <c r="BI324" s="240">
        <f>IF(N324="nulová",J324,0)</f>
        <v>0</v>
      </c>
      <c r="BJ324" s="19" t="s">
        <v>84</v>
      </c>
      <c r="BK324" s="240">
        <f>ROUND(I324*H324,2)</f>
        <v>0</v>
      </c>
      <c r="BL324" s="19" t="s">
        <v>169</v>
      </c>
      <c r="BM324" s="239" t="s">
        <v>960</v>
      </c>
    </row>
    <row r="325" s="2" customFormat="1" ht="16.5" customHeight="1">
      <c r="A325" s="40"/>
      <c r="B325" s="41"/>
      <c r="C325" s="228" t="s">
        <v>351</v>
      </c>
      <c r="D325" s="228" t="s">
        <v>164</v>
      </c>
      <c r="E325" s="229" t="s">
        <v>289</v>
      </c>
      <c r="F325" s="230" t="s">
        <v>290</v>
      </c>
      <c r="G325" s="231" t="s">
        <v>219</v>
      </c>
      <c r="H325" s="232">
        <v>592.33799999999997</v>
      </c>
      <c r="I325" s="233"/>
      <c r="J325" s="234">
        <f>ROUND(I325*H325,2)</f>
        <v>0</v>
      </c>
      <c r="K325" s="230" t="s">
        <v>168</v>
      </c>
      <c r="L325" s="46"/>
      <c r="M325" s="235" t="s">
        <v>19</v>
      </c>
      <c r="N325" s="236" t="s">
        <v>47</v>
      </c>
      <c r="O325" s="86"/>
      <c r="P325" s="237">
        <f>O325*H325</f>
        <v>0</v>
      </c>
      <c r="Q325" s="237">
        <v>0.0013600000000000001</v>
      </c>
      <c r="R325" s="237">
        <f>Q325*H325</f>
        <v>0.80557968000000002</v>
      </c>
      <c r="S325" s="237">
        <v>0</v>
      </c>
      <c r="T325" s="238">
        <f>S325*H325</f>
        <v>0</v>
      </c>
      <c r="U325" s="40"/>
      <c r="V325" s="40"/>
      <c r="W325" s="40"/>
      <c r="X325" s="40"/>
      <c r="Y325" s="40"/>
      <c r="Z325" s="40"/>
      <c r="AA325" s="40"/>
      <c r="AB325" s="40"/>
      <c r="AC325" s="40"/>
      <c r="AD325" s="40"/>
      <c r="AE325" s="40"/>
      <c r="AR325" s="239" t="s">
        <v>169</v>
      </c>
      <c r="AT325" s="239" t="s">
        <v>164</v>
      </c>
      <c r="AU325" s="239" t="s">
        <v>86</v>
      </c>
      <c r="AY325" s="19" t="s">
        <v>162</v>
      </c>
      <c r="BE325" s="240">
        <f>IF(N325="základní",J325,0)</f>
        <v>0</v>
      </c>
      <c r="BF325" s="240">
        <f>IF(N325="snížená",J325,0)</f>
        <v>0</v>
      </c>
      <c r="BG325" s="240">
        <f>IF(N325="zákl. přenesená",J325,0)</f>
        <v>0</v>
      </c>
      <c r="BH325" s="240">
        <f>IF(N325="sníž. přenesená",J325,0)</f>
        <v>0</v>
      </c>
      <c r="BI325" s="240">
        <f>IF(N325="nulová",J325,0)</f>
        <v>0</v>
      </c>
      <c r="BJ325" s="19" t="s">
        <v>84</v>
      </c>
      <c r="BK325" s="240">
        <f>ROUND(I325*H325,2)</f>
        <v>0</v>
      </c>
      <c r="BL325" s="19" t="s">
        <v>169</v>
      </c>
      <c r="BM325" s="239" t="s">
        <v>961</v>
      </c>
    </row>
    <row r="326" s="2" customFormat="1">
      <c r="A326" s="40"/>
      <c r="B326" s="41"/>
      <c r="C326" s="42"/>
      <c r="D326" s="241" t="s">
        <v>171</v>
      </c>
      <c r="E326" s="42"/>
      <c r="F326" s="242" t="s">
        <v>292</v>
      </c>
      <c r="G326" s="42"/>
      <c r="H326" s="42"/>
      <c r="I326" s="148"/>
      <c r="J326" s="42"/>
      <c r="K326" s="42"/>
      <c r="L326" s="46"/>
      <c r="M326" s="243"/>
      <c r="N326" s="244"/>
      <c r="O326" s="86"/>
      <c r="P326" s="86"/>
      <c r="Q326" s="86"/>
      <c r="R326" s="86"/>
      <c r="S326" s="86"/>
      <c r="T326" s="87"/>
      <c r="U326" s="40"/>
      <c r="V326" s="40"/>
      <c r="W326" s="40"/>
      <c r="X326" s="40"/>
      <c r="Y326" s="40"/>
      <c r="Z326" s="40"/>
      <c r="AA326" s="40"/>
      <c r="AB326" s="40"/>
      <c r="AC326" s="40"/>
      <c r="AD326" s="40"/>
      <c r="AE326" s="40"/>
      <c r="AT326" s="19" t="s">
        <v>171</v>
      </c>
      <c r="AU326" s="19" t="s">
        <v>86</v>
      </c>
    </row>
    <row r="327" s="13" customFormat="1">
      <c r="A327" s="13"/>
      <c r="B327" s="245"/>
      <c r="C327" s="246"/>
      <c r="D327" s="241" t="s">
        <v>173</v>
      </c>
      <c r="E327" s="247" t="s">
        <v>19</v>
      </c>
      <c r="F327" s="248" t="s">
        <v>962</v>
      </c>
      <c r="G327" s="246"/>
      <c r="H327" s="249">
        <v>592.33799999999997</v>
      </c>
      <c r="I327" s="250"/>
      <c r="J327" s="246"/>
      <c r="K327" s="246"/>
      <c r="L327" s="251"/>
      <c r="M327" s="252"/>
      <c r="N327" s="253"/>
      <c r="O327" s="253"/>
      <c r="P327" s="253"/>
      <c r="Q327" s="253"/>
      <c r="R327" s="253"/>
      <c r="S327" s="253"/>
      <c r="T327" s="254"/>
      <c r="U327" s="13"/>
      <c r="V327" s="13"/>
      <c r="W327" s="13"/>
      <c r="X327" s="13"/>
      <c r="Y327" s="13"/>
      <c r="Z327" s="13"/>
      <c r="AA327" s="13"/>
      <c r="AB327" s="13"/>
      <c r="AC327" s="13"/>
      <c r="AD327" s="13"/>
      <c r="AE327" s="13"/>
      <c r="AT327" s="255" t="s">
        <v>173</v>
      </c>
      <c r="AU327" s="255" t="s">
        <v>86</v>
      </c>
      <c r="AV327" s="13" t="s">
        <v>86</v>
      </c>
      <c r="AW327" s="13" t="s">
        <v>37</v>
      </c>
      <c r="AX327" s="13" t="s">
        <v>84</v>
      </c>
      <c r="AY327" s="255" t="s">
        <v>162</v>
      </c>
    </row>
    <row r="328" s="2" customFormat="1" ht="16.5" customHeight="1">
      <c r="A328" s="40"/>
      <c r="B328" s="41"/>
      <c r="C328" s="228" t="s">
        <v>359</v>
      </c>
      <c r="D328" s="228" t="s">
        <v>164</v>
      </c>
      <c r="E328" s="229" t="s">
        <v>963</v>
      </c>
      <c r="F328" s="230" t="s">
        <v>964</v>
      </c>
      <c r="G328" s="231" t="s">
        <v>219</v>
      </c>
      <c r="H328" s="232">
        <v>122.2</v>
      </c>
      <c r="I328" s="233"/>
      <c r="J328" s="234">
        <f>ROUND(I328*H328,2)</f>
        <v>0</v>
      </c>
      <c r="K328" s="230" t="s">
        <v>168</v>
      </c>
      <c r="L328" s="46"/>
      <c r="M328" s="235" t="s">
        <v>19</v>
      </c>
      <c r="N328" s="236" t="s">
        <v>47</v>
      </c>
      <c r="O328" s="86"/>
      <c r="P328" s="237">
        <f>O328*H328</f>
        <v>0</v>
      </c>
      <c r="Q328" s="237">
        <v>0.00139</v>
      </c>
      <c r="R328" s="237">
        <f>Q328*H328</f>
        <v>0.16985800000000001</v>
      </c>
      <c r="S328" s="237">
        <v>0</v>
      </c>
      <c r="T328" s="238">
        <f>S328*H328</f>
        <v>0</v>
      </c>
      <c r="U328" s="40"/>
      <c r="V328" s="40"/>
      <c r="W328" s="40"/>
      <c r="X328" s="40"/>
      <c r="Y328" s="40"/>
      <c r="Z328" s="40"/>
      <c r="AA328" s="40"/>
      <c r="AB328" s="40"/>
      <c r="AC328" s="40"/>
      <c r="AD328" s="40"/>
      <c r="AE328" s="40"/>
      <c r="AR328" s="239" t="s">
        <v>169</v>
      </c>
      <c r="AT328" s="239" t="s">
        <v>164</v>
      </c>
      <c r="AU328" s="239" t="s">
        <v>86</v>
      </c>
      <c r="AY328" s="19" t="s">
        <v>162</v>
      </c>
      <c r="BE328" s="240">
        <f>IF(N328="základní",J328,0)</f>
        <v>0</v>
      </c>
      <c r="BF328" s="240">
        <f>IF(N328="snížená",J328,0)</f>
        <v>0</v>
      </c>
      <c r="BG328" s="240">
        <f>IF(N328="zákl. přenesená",J328,0)</f>
        <v>0</v>
      </c>
      <c r="BH328" s="240">
        <f>IF(N328="sníž. přenesená",J328,0)</f>
        <v>0</v>
      </c>
      <c r="BI328" s="240">
        <f>IF(N328="nulová",J328,0)</f>
        <v>0</v>
      </c>
      <c r="BJ328" s="19" t="s">
        <v>84</v>
      </c>
      <c r="BK328" s="240">
        <f>ROUND(I328*H328,2)</f>
        <v>0</v>
      </c>
      <c r="BL328" s="19" t="s">
        <v>169</v>
      </c>
      <c r="BM328" s="239" t="s">
        <v>965</v>
      </c>
    </row>
    <row r="329" s="2" customFormat="1">
      <c r="A329" s="40"/>
      <c r="B329" s="41"/>
      <c r="C329" s="42"/>
      <c r="D329" s="241" t="s">
        <v>171</v>
      </c>
      <c r="E329" s="42"/>
      <c r="F329" s="242" t="s">
        <v>292</v>
      </c>
      <c r="G329" s="42"/>
      <c r="H329" s="42"/>
      <c r="I329" s="148"/>
      <c r="J329" s="42"/>
      <c r="K329" s="42"/>
      <c r="L329" s="46"/>
      <c r="M329" s="243"/>
      <c r="N329" s="244"/>
      <c r="O329" s="86"/>
      <c r="P329" s="86"/>
      <c r="Q329" s="86"/>
      <c r="R329" s="86"/>
      <c r="S329" s="86"/>
      <c r="T329" s="87"/>
      <c r="U329" s="40"/>
      <c r="V329" s="40"/>
      <c r="W329" s="40"/>
      <c r="X329" s="40"/>
      <c r="Y329" s="40"/>
      <c r="Z329" s="40"/>
      <c r="AA329" s="40"/>
      <c r="AB329" s="40"/>
      <c r="AC329" s="40"/>
      <c r="AD329" s="40"/>
      <c r="AE329" s="40"/>
      <c r="AT329" s="19" t="s">
        <v>171</v>
      </c>
      <c r="AU329" s="19" t="s">
        <v>86</v>
      </c>
    </row>
    <row r="330" s="13" customFormat="1">
      <c r="A330" s="13"/>
      <c r="B330" s="245"/>
      <c r="C330" s="246"/>
      <c r="D330" s="241" t="s">
        <v>173</v>
      </c>
      <c r="E330" s="247" t="s">
        <v>19</v>
      </c>
      <c r="F330" s="248" t="s">
        <v>966</v>
      </c>
      <c r="G330" s="246"/>
      <c r="H330" s="249">
        <v>122.2</v>
      </c>
      <c r="I330" s="250"/>
      <c r="J330" s="246"/>
      <c r="K330" s="246"/>
      <c r="L330" s="251"/>
      <c r="M330" s="252"/>
      <c r="N330" s="253"/>
      <c r="O330" s="253"/>
      <c r="P330" s="253"/>
      <c r="Q330" s="253"/>
      <c r="R330" s="253"/>
      <c r="S330" s="253"/>
      <c r="T330" s="254"/>
      <c r="U330" s="13"/>
      <c r="V330" s="13"/>
      <c r="W330" s="13"/>
      <c r="X330" s="13"/>
      <c r="Y330" s="13"/>
      <c r="Z330" s="13"/>
      <c r="AA330" s="13"/>
      <c r="AB330" s="13"/>
      <c r="AC330" s="13"/>
      <c r="AD330" s="13"/>
      <c r="AE330" s="13"/>
      <c r="AT330" s="255" t="s">
        <v>173</v>
      </c>
      <c r="AU330" s="255" t="s">
        <v>86</v>
      </c>
      <c r="AV330" s="13" t="s">
        <v>86</v>
      </c>
      <c r="AW330" s="13" t="s">
        <v>37</v>
      </c>
      <c r="AX330" s="13" t="s">
        <v>84</v>
      </c>
      <c r="AY330" s="255" t="s">
        <v>162</v>
      </c>
    </row>
    <row r="331" s="2" customFormat="1" ht="21.75" customHeight="1">
      <c r="A331" s="40"/>
      <c r="B331" s="41"/>
      <c r="C331" s="228" t="s">
        <v>364</v>
      </c>
      <c r="D331" s="228" t="s">
        <v>164</v>
      </c>
      <c r="E331" s="229" t="s">
        <v>295</v>
      </c>
      <c r="F331" s="230" t="s">
        <v>296</v>
      </c>
      <c r="G331" s="231" t="s">
        <v>219</v>
      </c>
      <c r="H331" s="232">
        <v>592.33799999999997</v>
      </c>
      <c r="I331" s="233"/>
      <c r="J331" s="234">
        <f>ROUND(I331*H331,2)</f>
        <v>0</v>
      </c>
      <c r="K331" s="230" t="s">
        <v>168</v>
      </c>
      <c r="L331" s="46"/>
      <c r="M331" s="235" t="s">
        <v>19</v>
      </c>
      <c r="N331" s="236" t="s">
        <v>47</v>
      </c>
      <c r="O331" s="86"/>
      <c r="P331" s="237">
        <f>O331*H331</f>
        <v>0</v>
      </c>
      <c r="Q331" s="237">
        <v>0</v>
      </c>
      <c r="R331" s="237">
        <f>Q331*H331</f>
        <v>0</v>
      </c>
      <c r="S331" s="237">
        <v>0</v>
      </c>
      <c r="T331" s="238">
        <f>S331*H331</f>
        <v>0</v>
      </c>
      <c r="U331" s="40"/>
      <c r="V331" s="40"/>
      <c r="W331" s="40"/>
      <c r="X331" s="40"/>
      <c r="Y331" s="40"/>
      <c r="Z331" s="40"/>
      <c r="AA331" s="40"/>
      <c r="AB331" s="40"/>
      <c r="AC331" s="40"/>
      <c r="AD331" s="40"/>
      <c r="AE331" s="40"/>
      <c r="AR331" s="239" t="s">
        <v>169</v>
      </c>
      <c r="AT331" s="239" t="s">
        <v>164</v>
      </c>
      <c r="AU331" s="239" t="s">
        <v>86</v>
      </c>
      <c r="AY331" s="19" t="s">
        <v>162</v>
      </c>
      <c r="BE331" s="240">
        <f>IF(N331="základní",J331,0)</f>
        <v>0</v>
      </c>
      <c r="BF331" s="240">
        <f>IF(N331="snížená",J331,0)</f>
        <v>0</v>
      </c>
      <c r="BG331" s="240">
        <f>IF(N331="zákl. přenesená",J331,0)</f>
        <v>0</v>
      </c>
      <c r="BH331" s="240">
        <f>IF(N331="sníž. přenesená",J331,0)</f>
        <v>0</v>
      </c>
      <c r="BI331" s="240">
        <f>IF(N331="nulová",J331,0)</f>
        <v>0</v>
      </c>
      <c r="BJ331" s="19" t="s">
        <v>84</v>
      </c>
      <c r="BK331" s="240">
        <f>ROUND(I331*H331,2)</f>
        <v>0</v>
      </c>
      <c r="BL331" s="19" t="s">
        <v>169</v>
      </c>
      <c r="BM331" s="239" t="s">
        <v>967</v>
      </c>
    </row>
    <row r="332" s="2" customFormat="1" ht="21.75" customHeight="1">
      <c r="A332" s="40"/>
      <c r="B332" s="41"/>
      <c r="C332" s="228" t="s">
        <v>370</v>
      </c>
      <c r="D332" s="228" t="s">
        <v>164</v>
      </c>
      <c r="E332" s="229" t="s">
        <v>968</v>
      </c>
      <c r="F332" s="230" t="s">
        <v>969</v>
      </c>
      <c r="G332" s="231" t="s">
        <v>219</v>
      </c>
      <c r="H332" s="232">
        <v>122.2</v>
      </c>
      <c r="I332" s="233"/>
      <c r="J332" s="234">
        <f>ROUND(I332*H332,2)</f>
        <v>0</v>
      </c>
      <c r="K332" s="230" t="s">
        <v>168</v>
      </c>
      <c r="L332" s="46"/>
      <c r="M332" s="235" t="s">
        <v>19</v>
      </c>
      <c r="N332" s="236" t="s">
        <v>47</v>
      </c>
      <c r="O332" s="86"/>
      <c r="P332" s="237">
        <f>O332*H332</f>
        <v>0</v>
      </c>
      <c r="Q332" s="237">
        <v>0</v>
      </c>
      <c r="R332" s="237">
        <f>Q332*H332</f>
        <v>0</v>
      </c>
      <c r="S332" s="237">
        <v>0</v>
      </c>
      <c r="T332" s="238">
        <f>S332*H332</f>
        <v>0</v>
      </c>
      <c r="U332" s="40"/>
      <c r="V332" s="40"/>
      <c r="W332" s="40"/>
      <c r="X332" s="40"/>
      <c r="Y332" s="40"/>
      <c r="Z332" s="40"/>
      <c r="AA332" s="40"/>
      <c r="AB332" s="40"/>
      <c r="AC332" s="40"/>
      <c r="AD332" s="40"/>
      <c r="AE332" s="40"/>
      <c r="AR332" s="239" t="s">
        <v>169</v>
      </c>
      <c r="AT332" s="239" t="s">
        <v>164</v>
      </c>
      <c r="AU332" s="239" t="s">
        <v>86</v>
      </c>
      <c r="AY332" s="19" t="s">
        <v>162</v>
      </c>
      <c r="BE332" s="240">
        <f>IF(N332="základní",J332,0)</f>
        <v>0</v>
      </c>
      <c r="BF332" s="240">
        <f>IF(N332="snížená",J332,0)</f>
        <v>0</v>
      </c>
      <c r="BG332" s="240">
        <f>IF(N332="zákl. přenesená",J332,0)</f>
        <v>0</v>
      </c>
      <c r="BH332" s="240">
        <f>IF(N332="sníž. přenesená",J332,0)</f>
        <v>0</v>
      </c>
      <c r="BI332" s="240">
        <f>IF(N332="nulová",J332,0)</f>
        <v>0</v>
      </c>
      <c r="BJ332" s="19" t="s">
        <v>84</v>
      </c>
      <c r="BK332" s="240">
        <f>ROUND(I332*H332,2)</f>
        <v>0</v>
      </c>
      <c r="BL332" s="19" t="s">
        <v>169</v>
      </c>
      <c r="BM332" s="239" t="s">
        <v>970</v>
      </c>
    </row>
    <row r="333" s="2" customFormat="1" ht="21.75" customHeight="1">
      <c r="A333" s="40"/>
      <c r="B333" s="41"/>
      <c r="C333" s="228" t="s">
        <v>375</v>
      </c>
      <c r="D333" s="228" t="s">
        <v>164</v>
      </c>
      <c r="E333" s="229" t="s">
        <v>299</v>
      </c>
      <c r="F333" s="230" t="s">
        <v>300</v>
      </c>
      <c r="G333" s="231" t="s">
        <v>219</v>
      </c>
      <c r="H333" s="232">
        <v>1110.337</v>
      </c>
      <c r="I333" s="233"/>
      <c r="J333" s="234">
        <f>ROUND(I333*H333,2)</f>
        <v>0</v>
      </c>
      <c r="K333" s="230" t="s">
        <v>168</v>
      </c>
      <c r="L333" s="46"/>
      <c r="M333" s="235" t="s">
        <v>19</v>
      </c>
      <c r="N333" s="236" t="s">
        <v>47</v>
      </c>
      <c r="O333" s="86"/>
      <c r="P333" s="237">
        <f>O333*H333</f>
        <v>0</v>
      </c>
      <c r="Q333" s="237">
        <v>0</v>
      </c>
      <c r="R333" s="237">
        <f>Q333*H333</f>
        <v>0</v>
      </c>
      <c r="S333" s="237">
        <v>0</v>
      </c>
      <c r="T333" s="238">
        <f>S333*H333</f>
        <v>0</v>
      </c>
      <c r="U333" s="40"/>
      <c r="V333" s="40"/>
      <c r="W333" s="40"/>
      <c r="X333" s="40"/>
      <c r="Y333" s="40"/>
      <c r="Z333" s="40"/>
      <c r="AA333" s="40"/>
      <c r="AB333" s="40"/>
      <c r="AC333" s="40"/>
      <c r="AD333" s="40"/>
      <c r="AE333" s="40"/>
      <c r="AR333" s="239" t="s">
        <v>169</v>
      </c>
      <c r="AT333" s="239" t="s">
        <v>164</v>
      </c>
      <c r="AU333" s="239" t="s">
        <v>86</v>
      </c>
      <c r="AY333" s="19" t="s">
        <v>162</v>
      </c>
      <c r="BE333" s="240">
        <f>IF(N333="základní",J333,0)</f>
        <v>0</v>
      </c>
      <c r="BF333" s="240">
        <f>IF(N333="snížená",J333,0)</f>
        <v>0</v>
      </c>
      <c r="BG333" s="240">
        <f>IF(N333="zákl. přenesená",J333,0)</f>
        <v>0</v>
      </c>
      <c r="BH333" s="240">
        <f>IF(N333="sníž. přenesená",J333,0)</f>
        <v>0</v>
      </c>
      <c r="BI333" s="240">
        <f>IF(N333="nulová",J333,0)</f>
        <v>0</v>
      </c>
      <c r="BJ333" s="19" t="s">
        <v>84</v>
      </c>
      <c r="BK333" s="240">
        <f>ROUND(I333*H333,2)</f>
        <v>0</v>
      </c>
      <c r="BL333" s="19" t="s">
        <v>169</v>
      </c>
      <c r="BM333" s="239" t="s">
        <v>971</v>
      </c>
    </row>
    <row r="334" s="2" customFormat="1">
      <c r="A334" s="40"/>
      <c r="B334" s="41"/>
      <c r="C334" s="42"/>
      <c r="D334" s="241" t="s">
        <v>171</v>
      </c>
      <c r="E334" s="42"/>
      <c r="F334" s="242" t="s">
        <v>302</v>
      </c>
      <c r="G334" s="42"/>
      <c r="H334" s="42"/>
      <c r="I334" s="148"/>
      <c r="J334" s="42"/>
      <c r="K334" s="42"/>
      <c r="L334" s="46"/>
      <c r="M334" s="243"/>
      <c r="N334" s="244"/>
      <c r="O334" s="86"/>
      <c r="P334" s="86"/>
      <c r="Q334" s="86"/>
      <c r="R334" s="86"/>
      <c r="S334" s="86"/>
      <c r="T334" s="87"/>
      <c r="U334" s="40"/>
      <c r="V334" s="40"/>
      <c r="W334" s="40"/>
      <c r="X334" s="40"/>
      <c r="Y334" s="40"/>
      <c r="Z334" s="40"/>
      <c r="AA334" s="40"/>
      <c r="AB334" s="40"/>
      <c r="AC334" s="40"/>
      <c r="AD334" s="40"/>
      <c r="AE334" s="40"/>
      <c r="AT334" s="19" t="s">
        <v>171</v>
      </c>
      <c r="AU334" s="19" t="s">
        <v>86</v>
      </c>
    </row>
    <row r="335" s="13" customFormat="1">
      <c r="A335" s="13"/>
      <c r="B335" s="245"/>
      <c r="C335" s="246"/>
      <c r="D335" s="241" t="s">
        <v>173</v>
      </c>
      <c r="E335" s="247" t="s">
        <v>19</v>
      </c>
      <c r="F335" s="248" t="s">
        <v>972</v>
      </c>
      <c r="G335" s="246"/>
      <c r="H335" s="249">
        <v>20.704000000000001</v>
      </c>
      <c r="I335" s="250"/>
      <c r="J335" s="246"/>
      <c r="K335" s="246"/>
      <c r="L335" s="251"/>
      <c r="M335" s="252"/>
      <c r="N335" s="253"/>
      <c r="O335" s="253"/>
      <c r="P335" s="253"/>
      <c r="Q335" s="253"/>
      <c r="R335" s="253"/>
      <c r="S335" s="253"/>
      <c r="T335" s="254"/>
      <c r="U335" s="13"/>
      <c r="V335" s="13"/>
      <c r="W335" s="13"/>
      <c r="X335" s="13"/>
      <c r="Y335" s="13"/>
      <c r="Z335" s="13"/>
      <c r="AA335" s="13"/>
      <c r="AB335" s="13"/>
      <c r="AC335" s="13"/>
      <c r="AD335" s="13"/>
      <c r="AE335" s="13"/>
      <c r="AT335" s="255" t="s">
        <v>173</v>
      </c>
      <c r="AU335" s="255" t="s">
        <v>86</v>
      </c>
      <c r="AV335" s="13" t="s">
        <v>86</v>
      </c>
      <c r="AW335" s="13" t="s">
        <v>37</v>
      </c>
      <c r="AX335" s="13" t="s">
        <v>76</v>
      </c>
      <c r="AY335" s="255" t="s">
        <v>162</v>
      </c>
    </row>
    <row r="336" s="13" customFormat="1">
      <c r="A336" s="13"/>
      <c r="B336" s="245"/>
      <c r="C336" s="246"/>
      <c r="D336" s="241" t="s">
        <v>173</v>
      </c>
      <c r="E336" s="247" t="s">
        <v>19</v>
      </c>
      <c r="F336" s="248" t="s">
        <v>973</v>
      </c>
      <c r="G336" s="246"/>
      <c r="H336" s="249">
        <v>1089.633</v>
      </c>
      <c r="I336" s="250"/>
      <c r="J336" s="246"/>
      <c r="K336" s="246"/>
      <c r="L336" s="251"/>
      <c r="M336" s="252"/>
      <c r="N336" s="253"/>
      <c r="O336" s="253"/>
      <c r="P336" s="253"/>
      <c r="Q336" s="253"/>
      <c r="R336" s="253"/>
      <c r="S336" s="253"/>
      <c r="T336" s="254"/>
      <c r="U336" s="13"/>
      <c r="V336" s="13"/>
      <c r="W336" s="13"/>
      <c r="X336" s="13"/>
      <c r="Y336" s="13"/>
      <c r="Z336" s="13"/>
      <c r="AA336" s="13"/>
      <c r="AB336" s="13"/>
      <c r="AC336" s="13"/>
      <c r="AD336" s="13"/>
      <c r="AE336" s="13"/>
      <c r="AT336" s="255" t="s">
        <v>173</v>
      </c>
      <c r="AU336" s="255" t="s">
        <v>86</v>
      </c>
      <c r="AV336" s="13" t="s">
        <v>86</v>
      </c>
      <c r="AW336" s="13" t="s">
        <v>37</v>
      </c>
      <c r="AX336" s="13" t="s">
        <v>76</v>
      </c>
      <c r="AY336" s="255" t="s">
        <v>162</v>
      </c>
    </row>
    <row r="337" s="15" customFormat="1">
      <c r="A337" s="15"/>
      <c r="B337" s="267"/>
      <c r="C337" s="268"/>
      <c r="D337" s="241" t="s">
        <v>173</v>
      </c>
      <c r="E337" s="269" t="s">
        <v>19</v>
      </c>
      <c r="F337" s="270" t="s">
        <v>177</v>
      </c>
      <c r="G337" s="268"/>
      <c r="H337" s="271">
        <v>1110.337</v>
      </c>
      <c r="I337" s="272"/>
      <c r="J337" s="268"/>
      <c r="K337" s="268"/>
      <c r="L337" s="273"/>
      <c r="M337" s="274"/>
      <c r="N337" s="275"/>
      <c r="O337" s="275"/>
      <c r="P337" s="275"/>
      <c r="Q337" s="275"/>
      <c r="R337" s="275"/>
      <c r="S337" s="275"/>
      <c r="T337" s="276"/>
      <c r="U337" s="15"/>
      <c r="V337" s="15"/>
      <c r="W337" s="15"/>
      <c r="X337" s="15"/>
      <c r="Y337" s="15"/>
      <c r="Z337" s="15"/>
      <c r="AA337" s="15"/>
      <c r="AB337" s="15"/>
      <c r="AC337" s="15"/>
      <c r="AD337" s="15"/>
      <c r="AE337" s="15"/>
      <c r="AT337" s="277" t="s">
        <v>173</v>
      </c>
      <c r="AU337" s="277" t="s">
        <v>86</v>
      </c>
      <c r="AV337" s="15" t="s">
        <v>169</v>
      </c>
      <c r="AW337" s="15" t="s">
        <v>37</v>
      </c>
      <c r="AX337" s="15" t="s">
        <v>84</v>
      </c>
      <c r="AY337" s="277" t="s">
        <v>162</v>
      </c>
    </row>
    <row r="338" s="2" customFormat="1" ht="21.75" customHeight="1">
      <c r="A338" s="40"/>
      <c r="B338" s="41"/>
      <c r="C338" s="228" t="s">
        <v>382</v>
      </c>
      <c r="D338" s="228" t="s">
        <v>164</v>
      </c>
      <c r="E338" s="229" t="s">
        <v>306</v>
      </c>
      <c r="F338" s="230" t="s">
        <v>307</v>
      </c>
      <c r="G338" s="231" t="s">
        <v>219</v>
      </c>
      <c r="H338" s="232">
        <v>582.88599999999997</v>
      </c>
      <c r="I338" s="233"/>
      <c r="J338" s="234">
        <f>ROUND(I338*H338,2)</f>
        <v>0</v>
      </c>
      <c r="K338" s="230" t="s">
        <v>168</v>
      </c>
      <c r="L338" s="46"/>
      <c r="M338" s="235" t="s">
        <v>19</v>
      </c>
      <c r="N338" s="236" t="s">
        <v>47</v>
      </c>
      <c r="O338" s="86"/>
      <c r="P338" s="237">
        <f>O338*H338</f>
        <v>0</v>
      </c>
      <c r="Q338" s="237">
        <v>0</v>
      </c>
      <c r="R338" s="237">
        <f>Q338*H338</f>
        <v>0</v>
      </c>
      <c r="S338" s="237">
        <v>0</v>
      </c>
      <c r="T338" s="238">
        <f>S338*H338</f>
        <v>0</v>
      </c>
      <c r="U338" s="40"/>
      <c r="V338" s="40"/>
      <c r="W338" s="40"/>
      <c r="X338" s="40"/>
      <c r="Y338" s="40"/>
      <c r="Z338" s="40"/>
      <c r="AA338" s="40"/>
      <c r="AB338" s="40"/>
      <c r="AC338" s="40"/>
      <c r="AD338" s="40"/>
      <c r="AE338" s="40"/>
      <c r="AR338" s="239" t="s">
        <v>169</v>
      </c>
      <c r="AT338" s="239" t="s">
        <v>164</v>
      </c>
      <c r="AU338" s="239" t="s">
        <v>86</v>
      </c>
      <c r="AY338" s="19" t="s">
        <v>162</v>
      </c>
      <c r="BE338" s="240">
        <f>IF(N338="základní",J338,0)</f>
        <v>0</v>
      </c>
      <c r="BF338" s="240">
        <f>IF(N338="snížená",J338,0)</f>
        <v>0</v>
      </c>
      <c r="BG338" s="240">
        <f>IF(N338="zákl. přenesená",J338,0)</f>
        <v>0</v>
      </c>
      <c r="BH338" s="240">
        <f>IF(N338="sníž. přenesená",J338,0)</f>
        <v>0</v>
      </c>
      <c r="BI338" s="240">
        <f>IF(N338="nulová",J338,0)</f>
        <v>0</v>
      </c>
      <c r="BJ338" s="19" t="s">
        <v>84</v>
      </c>
      <c r="BK338" s="240">
        <f>ROUND(I338*H338,2)</f>
        <v>0</v>
      </c>
      <c r="BL338" s="19" t="s">
        <v>169</v>
      </c>
      <c r="BM338" s="239" t="s">
        <v>974</v>
      </c>
    </row>
    <row r="339" s="2" customFormat="1">
      <c r="A339" s="40"/>
      <c r="B339" s="41"/>
      <c r="C339" s="42"/>
      <c r="D339" s="241" t="s">
        <v>171</v>
      </c>
      <c r="E339" s="42"/>
      <c r="F339" s="242" t="s">
        <v>302</v>
      </c>
      <c r="G339" s="42"/>
      <c r="H339" s="42"/>
      <c r="I339" s="148"/>
      <c r="J339" s="42"/>
      <c r="K339" s="42"/>
      <c r="L339" s="46"/>
      <c r="M339" s="243"/>
      <c r="N339" s="244"/>
      <c r="O339" s="86"/>
      <c r="P339" s="86"/>
      <c r="Q339" s="86"/>
      <c r="R339" s="86"/>
      <c r="S339" s="86"/>
      <c r="T339" s="87"/>
      <c r="U339" s="40"/>
      <c r="V339" s="40"/>
      <c r="W339" s="40"/>
      <c r="X339" s="40"/>
      <c r="Y339" s="40"/>
      <c r="Z339" s="40"/>
      <c r="AA339" s="40"/>
      <c r="AB339" s="40"/>
      <c r="AC339" s="40"/>
      <c r="AD339" s="40"/>
      <c r="AE339" s="40"/>
      <c r="AT339" s="19" t="s">
        <v>171</v>
      </c>
      <c r="AU339" s="19" t="s">
        <v>86</v>
      </c>
    </row>
    <row r="340" s="13" customFormat="1">
      <c r="A340" s="13"/>
      <c r="B340" s="245"/>
      <c r="C340" s="246"/>
      <c r="D340" s="241" t="s">
        <v>173</v>
      </c>
      <c r="E340" s="247" t="s">
        <v>19</v>
      </c>
      <c r="F340" s="248" t="s">
        <v>975</v>
      </c>
      <c r="G340" s="246"/>
      <c r="H340" s="249">
        <v>53.366</v>
      </c>
      <c r="I340" s="250"/>
      <c r="J340" s="246"/>
      <c r="K340" s="246"/>
      <c r="L340" s="251"/>
      <c r="M340" s="252"/>
      <c r="N340" s="253"/>
      <c r="O340" s="253"/>
      <c r="P340" s="253"/>
      <c r="Q340" s="253"/>
      <c r="R340" s="253"/>
      <c r="S340" s="253"/>
      <c r="T340" s="254"/>
      <c r="U340" s="13"/>
      <c r="V340" s="13"/>
      <c r="W340" s="13"/>
      <c r="X340" s="13"/>
      <c r="Y340" s="13"/>
      <c r="Z340" s="13"/>
      <c r="AA340" s="13"/>
      <c r="AB340" s="13"/>
      <c r="AC340" s="13"/>
      <c r="AD340" s="13"/>
      <c r="AE340" s="13"/>
      <c r="AT340" s="255" t="s">
        <v>173</v>
      </c>
      <c r="AU340" s="255" t="s">
        <v>86</v>
      </c>
      <c r="AV340" s="13" t="s">
        <v>86</v>
      </c>
      <c r="AW340" s="13" t="s">
        <v>37</v>
      </c>
      <c r="AX340" s="13" t="s">
        <v>76</v>
      </c>
      <c r="AY340" s="255" t="s">
        <v>162</v>
      </c>
    </row>
    <row r="341" s="13" customFormat="1">
      <c r="A341" s="13"/>
      <c r="B341" s="245"/>
      <c r="C341" s="246"/>
      <c r="D341" s="241" t="s">
        <v>173</v>
      </c>
      <c r="E341" s="247" t="s">
        <v>19</v>
      </c>
      <c r="F341" s="248" t="s">
        <v>976</v>
      </c>
      <c r="G341" s="246"/>
      <c r="H341" s="249">
        <v>529.51999999999998</v>
      </c>
      <c r="I341" s="250"/>
      <c r="J341" s="246"/>
      <c r="K341" s="246"/>
      <c r="L341" s="251"/>
      <c r="M341" s="252"/>
      <c r="N341" s="253"/>
      <c r="O341" s="253"/>
      <c r="P341" s="253"/>
      <c r="Q341" s="253"/>
      <c r="R341" s="253"/>
      <c r="S341" s="253"/>
      <c r="T341" s="254"/>
      <c r="U341" s="13"/>
      <c r="V341" s="13"/>
      <c r="W341" s="13"/>
      <c r="X341" s="13"/>
      <c r="Y341" s="13"/>
      <c r="Z341" s="13"/>
      <c r="AA341" s="13"/>
      <c r="AB341" s="13"/>
      <c r="AC341" s="13"/>
      <c r="AD341" s="13"/>
      <c r="AE341" s="13"/>
      <c r="AT341" s="255" t="s">
        <v>173</v>
      </c>
      <c r="AU341" s="255" t="s">
        <v>86</v>
      </c>
      <c r="AV341" s="13" t="s">
        <v>86</v>
      </c>
      <c r="AW341" s="13" t="s">
        <v>37</v>
      </c>
      <c r="AX341" s="13" t="s">
        <v>76</v>
      </c>
      <c r="AY341" s="255" t="s">
        <v>162</v>
      </c>
    </row>
    <row r="342" s="15" customFormat="1">
      <c r="A342" s="15"/>
      <c r="B342" s="267"/>
      <c r="C342" s="268"/>
      <c r="D342" s="241" t="s">
        <v>173</v>
      </c>
      <c r="E342" s="269" t="s">
        <v>19</v>
      </c>
      <c r="F342" s="270" t="s">
        <v>177</v>
      </c>
      <c r="G342" s="268"/>
      <c r="H342" s="271">
        <v>582.88599999999997</v>
      </c>
      <c r="I342" s="272"/>
      <c r="J342" s="268"/>
      <c r="K342" s="268"/>
      <c r="L342" s="273"/>
      <c r="M342" s="274"/>
      <c r="N342" s="275"/>
      <c r="O342" s="275"/>
      <c r="P342" s="275"/>
      <c r="Q342" s="275"/>
      <c r="R342" s="275"/>
      <c r="S342" s="275"/>
      <c r="T342" s="276"/>
      <c r="U342" s="15"/>
      <c r="V342" s="15"/>
      <c r="W342" s="15"/>
      <c r="X342" s="15"/>
      <c r="Y342" s="15"/>
      <c r="Z342" s="15"/>
      <c r="AA342" s="15"/>
      <c r="AB342" s="15"/>
      <c r="AC342" s="15"/>
      <c r="AD342" s="15"/>
      <c r="AE342" s="15"/>
      <c r="AT342" s="277" t="s">
        <v>173</v>
      </c>
      <c r="AU342" s="277" t="s">
        <v>86</v>
      </c>
      <c r="AV342" s="15" t="s">
        <v>169</v>
      </c>
      <c r="AW342" s="15" t="s">
        <v>37</v>
      </c>
      <c r="AX342" s="15" t="s">
        <v>84</v>
      </c>
      <c r="AY342" s="277" t="s">
        <v>162</v>
      </c>
    </row>
    <row r="343" s="2" customFormat="1" ht="21.75" customHeight="1">
      <c r="A343" s="40"/>
      <c r="B343" s="41"/>
      <c r="C343" s="228" t="s">
        <v>387</v>
      </c>
      <c r="D343" s="228" t="s">
        <v>164</v>
      </c>
      <c r="E343" s="229" t="s">
        <v>977</v>
      </c>
      <c r="F343" s="230" t="s">
        <v>978</v>
      </c>
      <c r="G343" s="231" t="s">
        <v>219</v>
      </c>
      <c r="H343" s="232">
        <v>534.55200000000002</v>
      </c>
      <c r="I343" s="233"/>
      <c r="J343" s="234">
        <f>ROUND(I343*H343,2)</f>
        <v>0</v>
      </c>
      <c r="K343" s="230" t="s">
        <v>168</v>
      </c>
      <c r="L343" s="46"/>
      <c r="M343" s="235" t="s">
        <v>19</v>
      </c>
      <c r="N343" s="236" t="s">
        <v>47</v>
      </c>
      <c r="O343" s="86"/>
      <c r="P343" s="237">
        <f>O343*H343</f>
        <v>0</v>
      </c>
      <c r="Q343" s="237">
        <v>0</v>
      </c>
      <c r="R343" s="237">
        <f>Q343*H343</f>
        <v>0</v>
      </c>
      <c r="S343" s="237">
        <v>0</v>
      </c>
      <c r="T343" s="238">
        <f>S343*H343</f>
        <v>0</v>
      </c>
      <c r="U343" s="40"/>
      <c r="V343" s="40"/>
      <c r="W343" s="40"/>
      <c r="X343" s="40"/>
      <c r="Y343" s="40"/>
      <c r="Z343" s="40"/>
      <c r="AA343" s="40"/>
      <c r="AB343" s="40"/>
      <c r="AC343" s="40"/>
      <c r="AD343" s="40"/>
      <c r="AE343" s="40"/>
      <c r="AR343" s="239" t="s">
        <v>169</v>
      </c>
      <c r="AT343" s="239" t="s">
        <v>164</v>
      </c>
      <c r="AU343" s="239" t="s">
        <v>86</v>
      </c>
      <c r="AY343" s="19" t="s">
        <v>162</v>
      </c>
      <c r="BE343" s="240">
        <f>IF(N343="základní",J343,0)</f>
        <v>0</v>
      </c>
      <c r="BF343" s="240">
        <f>IF(N343="snížená",J343,0)</f>
        <v>0</v>
      </c>
      <c r="BG343" s="240">
        <f>IF(N343="zákl. přenesená",J343,0)</f>
        <v>0</v>
      </c>
      <c r="BH343" s="240">
        <f>IF(N343="sníž. přenesená",J343,0)</f>
        <v>0</v>
      </c>
      <c r="BI343" s="240">
        <f>IF(N343="nulová",J343,0)</f>
        <v>0</v>
      </c>
      <c r="BJ343" s="19" t="s">
        <v>84</v>
      </c>
      <c r="BK343" s="240">
        <f>ROUND(I343*H343,2)</f>
        <v>0</v>
      </c>
      <c r="BL343" s="19" t="s">
        <v>169</v>
      </c>
      <c r="BM343" s="239" t="s">
        <v>979</v>
      </c>
    </row>
    <row r="344" s="2" customFormat="1">
      <c r="A344" s="40"/>
      <c r="B344" s="41"/>
      <c r="C344" s="42"/>
      <c r="D344" s="241" t="s">
        <v>171</v>
      </c>
      <c r="E344" s="42"/>
      <c r="F344" s="242" t="s">
        <v>302</v>
      </c>
      <c r="G344" s="42"/>
      <c r="H344" s="42"/>
      <c r="I344" s="148"/>
      <c r="J344" s="42"/>
      <c r="K344" s="42"/>
      <c r="L344" s="46"/>
      <c r="M344" s="243"/>
      <c r="N344" s="244"/>
      <c r="O344" s="86"/>
      <c r="P344" s="86"/>
      <c r="Q344" s="86"/>
      <c r="R344" s="86"/>
      <c r="S344" s="86"/>
      <c r="T344" s="87"/>
      <c r="U344" s="40"/>
      <c r="V344" s="40"/>
      <c r="W344" s="40"/>
      <c r="X344" s="40"/>
      <c r="Y344" s="40"/>
      <c r="Z344" s="40"/>
      <c r="AA344" s="40"/>
      <c r="AB344" s="40"/>
      <c r="AC344" s="40"/>
      <c r="AD344" s="40"/>
      <c r="AE344" s="40"/>
      <c r="AT344" s="19" t="s">
        <v>171</v>
      </c>
      <c r="AU344" s="19" t="s">
        <v>86</v>
      </c>
    </row>
    <row r="345" s="13" customFormat="1">
      <c r="A345" s="13"/>
      <c r="B345" s="245"/>
      <c r="C345" s="246"/>
      <c r="D345" s="241" t="s">
        <v>173</v>
      </c>
      <c r="E345" s="247" t="s">
        <v>19</v>
      </c>
      <c r="F345" s="248" t="s">
        <v>980</v>
      </c>
      <c r="G345" s="246"/>
      <c r="H345" s="249">
        <v>29.327999999999999</v>
      </c>
      <c r="I345" s="250"/>
      <c r="J345" s="246"/>
      <c r="K345" s="246"/>
      <c r="L345" s="251"/>
      <c r="M345" s="252"/>
      <c r="N345" s="253"/>
      <c r="O345" s="253"/>
      <c r="P345" s="253"/>
      <c r="Q345" s="253"/>
      <c r="R345" s="253"/>
      <c r="S345" s="253"/>
      <c r="T345" s="254"/>
      <c r="U345" s="13"/>
      <c r="V345" s="13"/>
      <c r="W345" s="13"/>
      <c r="X345" s="13"/>
      <c r="Y345" s="13"/>
      <c r="Z345" s="13"/>
      <c r="AA345" s="13"/>
      <c r="AB345" s="13"/>
      <c r="AC345" s="13"/>
      <c r="AD345" s="13"/>
      <c r="AE345" s="13"/>
      <c r="AT345" s="255" t="s">
        <v>173</v>
      </c>
      <c r="AU345" s="255" t="s">
        <v>86</v>
      </c>
      <c r="AV345" s="13" t="s">
        <v>86</v>
      </c>
      <c r="AW345" s="13" t="s">
        <v>37</v>
      </c>
      <c r="AX345" s="13" t="s">
        <v>76</v>
      </c>
      <c r="AY345" s="255" t="s">
        <v>162</v>
      </c>
    </row>
    <row r="346" s="13" customFormat="1">
      <c r="A346" s="13"/>
      <c r="B346" s="245"/>
      <c r="C346" s="246"/>
      <c r="D346" s="241" t="s">
        <v>173</v>
      </c>
      <c r="E346" s="247" t="s">
        <v>19</v>
      </c>
      <c r="F346" s="248" t="s">
        <v>981</v>
      </c>
      <c r="G346" s="246"/>
      <c r="H346" s="249">
        <v>505.22399999999999</v>
      </c>
      <c r="I346" s="250"/>
      <c r="J346" s="246"/>
      <c r="K346" s="246"/>
      <c r="L346" s="251"/>
      <c r="M346" s="252"/>
      <c r="N346" s="253"/>
      <c r="O346" s="253"/>
      <c r="P346" s="253"/>
      <c r="Q346" s="253"/>
      <c r="R346" s="253"/>
      <c r="S346" s="253"/>
      <c r="T346" s="254"/>
      <c r="U346" s="13"/>
      <c r="V346" s="13"/>
      <c r="W346" s="13"/>
      <c r="X346" s="13"/>
      <c r="Y346" s="13"/>
      <c r="Z346" s="13"/>
      <c r="AA346" s="13"/>
      <c r="AB346" s="13"/>
      <c r="AC346" s="13"/>
      <c r="AD346" s="13"/>
      <c r="AE346" s="13"/>
      <c r="AT346" s="255" t="s">
        <v>173</v>
      </c>
      <c r="AU346" s="255" t="s">
        <v>86</v>
      </c>
      <c r="AV346" s="13" t="s">
        <v>86</v>
      </c>
      <c r="AW346" s="13" t="s">
        <v>37</v>
      </c>
      <c r="AX346" s="13" t="s">
        <v>76</v>
      </c>
      <c r="AY346" s="255" t="s">
        <v>162</v>
      </c>
    </row>
    <row r="347" s="15" customFormat="1">
      <c r="A347" s="15"/>
      <c r="B347" s="267"/>
      <c r="C347" s="268"/>
      <c r="D347" s="241" t="s">
        <v>173</v>
      </c>
      <c r="E347" s="269" t="s">
        <v>19</v>
      </c>
      <c r="F347" s="270" t="s">
        <v>177</v>
      </c>
      <c r="G347" s="268"/>
      <c r="H347" s="271">
        <v>534.55200000000002</v>
      </c>
      <c r="I347" s="272"/>
      <c r="J347" s="268"/>
      <c r="K347" s="268"/>
      <c r="L347" s="273"/>
      <c r="M347" s="274"/>
      <c r="N347" s="275"/>
      <c r="O347" s="275"/>
      <c r="P347" s="275"/>
      <c r="Q347" s="275"/>
      <c r="R347" s="275"/>
      <c r="S347" s="275"/>
      <c r="T347" s="276"/>
      <c r="U347" s="15"/>
      <c r="V347" s="15"/>
      <c r="W347" s="15"/>
      <c r="X347" s="15"/>
      <c r="Y347" s="15"/>
      <c r="Z347" s="15"/>
      <c r="AA347" s="15"/>
      <c r="AB347" s="15"/>
      <c r="AC347" s="15"/>
      <c r="AD347" s="15"/>
      <c r="AE347" s="15"/>
      <c r="AT347" s="277" t="s">
        <v>173</v>
      </c>
      <c r="AU347" s="277" t="s">
        <v>86</v>
      </c>
      <c r="AV347" s="15" t="s">
        <v>169</v>
      </c>
      <c r="AW347" s="15" t="s">
        <v>37</v>
      </c>
      <c r="AX347" s="15" t="s">
        <v>84</v>
      </c>
      <c r="AY347" s="277" t="s">
        <v>162</v>
      </c>
    </row>
    <row r="348" s="2" customFormat="1" ht="21.75" customHeight="1">
      <c r="A348" s="40"/>
      <c r="B348" s="41"/>
      <c r="C348" s="228" t="s">
        <v>393</v>
      </c>
      <c r="D348" s="228" t="s">
        <v>164</v>
      </c>
      <c r="E348" s="229" t="s">
        <v>311</v>
      </c>
      <c r="F348" s="230" t="s">
        <v>312</v>
      </c>
      <c r="G348" s="231" t="s">
        <v>219</v>
      </c>
      <c r="H348" s="232">
        <v>6903.0900000000001</v>
      </c>
      <c r="I348" s="233"/>
      <c r="J348" s="234">
        <f>ROUND(I348*H348,2)</f>
        <v>0</v>
      </c>
      <c r="K348" s="230" t="s">
        <v>168</v>
      </c>
      <c r="L348" s="46"/>
      <c r="M348" s="235" t="s">
        <v>19</v>
      </c>
      <c r="N348" s="236" t="s">
        <v>47</v>
      </c>
      <c r="O348" s="86"/>
      <c r="P348" s="237">
        <f>O348*H348</f>
        <v>0</v>
      </c>
      <c r="Q348" s="237">
        <v>0</v>
      </c>
      <c r="R348" s="237">
        <f>Q348*H348</f>
        <v>0</v>
      </c>
      <c r="S348" s="237">
        <v>0</v>
      </c>
      <c r="T348" s="238">
        <f>S348*H348</f>
        <v>0</v>
      </c>
      <c r="U348" s="40"/>
      <c r="V348" s="40"/>
      <c r="W348" s="40"/>
      <c r="X348" s="40"/>
      <c r="Y348" s="40"/>
      <c r="Z348" s="40"/>
      <c r="AA348" s="40"/>
      <c r="AB348" s="40"/>
      <c r="AC348" s="40"/>
      <c r="AD348" s="40"/>
      <c r="AE348" s="40"/>
      <c r="AR348" s="239" t="s">
        <v>169</v>
      </c>
      <c r="AT348" s="239" t="s">
        <v>164</v>
      </c>
      <c r="AU348" s="239" t="s">
        <v>86</v>
      </c>
      <c r="AY348" s="19" t="s">
        <v>162</v>
      </c>
      <c r="BE348" s="240">
        <f>IF(N348="základní",J348,0)</f>
        <v>0</v>
      </c>
      <c r="BF348" s="240">
        <f>IF(N348="snížená",J348,0)</f>
        <v>0</v>
      </c>
      <c r="BG348" s="240">
        <f>IF(N348="zákl. přenesená",J348,0)</f>
        <v>0</v>
      </c>
      <c r="BH348" s="240">
        <f>IF(N348="sníž. přenesená",J348,0)</f>
        <v>0</v>
      </c>
      <c r="BI348" s="240">
        <f>IF(N348="nulová",J348,0)</f>
        <v>0</v>
      </c>
      <c r="BJ348" s="19" t="s">
        <v>84</v>
      </c>
      <c r="BK348" s="240">
        <f>ROUND(I348*H348,2)</f>
        <v>0</v>
      </c>
      <c r="BL348" s="19" t="s">
        <v>169</v>
      </c>
      <c r="BM348" s="239" t="s">
        <v>982</v>
      </c>
    </row>
    <row r="349" s="2" customFormat="1">
      <c r="A349" s="40"/>
      <c r="B349" s="41"/>
      <c r="C349" s="42"/>
      <c r="D349" s="241" t="s">
        <v>171</v>
      </c>
      <c r="E349" s="42"/>
      <c r="F349" s="242" t="s">
        <v>314</v>
      </c>
      <c r="G349" s="42"/>
      <c r="H349" s="42"/>
      <c r="I349" s="148"/>
      <c r="J349" s="42"/>
      <c r="K349" s="42"/>
      <c r="L349" s="46"/>
      <c r="M349" s="243"/>
      <c r="N349" s="244"/>
      <c r="O349" s="86"/>
      <c r="P349" s="86"/>
      <c r="Q349" s="86"/>
      <c r="R349" s="86"/>
      <c r="S349" s="86"/>
      <c r="T349" s="87"/>
      <c r="U349" s="40"/>
      <c r="V349" s="40"/>
      <c r="W349" s="40"/>
      <c r="X349" s="40"/>
      <c r="Y349" s="40"/>
      <c r="Z349" s="40"/>
      <c r="AA349" s="40"/>
      <c r="AB349" s="40"/>
      <c r="AC349" s="40"/>
      <c r="AD349" s="40"/>
      <c r="AE349" s="40"/>
      <c r="AT349" s="19" t="s">
        <v>171</v>
      </c>
      <c r="AU349" s="19" t="s">
        <v>86</v>
      </c>
    </row>
    <row r="350" s="13" customFormat="1">
      <c r="A350" s="13"/>
      <c r="B350" s="245"/>
      <c r="C350" s="246"/>
      <c r="D350" s="241" t="s">
        <v>173</v>
      </c>
      <c r="E350" s="247" t="s">
        <v>19</v>
      </c>
      <c r="F350" s="248" t="s">
        <v>983</v>
      </c>
      <c r="G350" s="246"/>
      <c r="H350" s="249">
        <v>1525.5350000000001</v>
      </c>
      <c r="I350" s="250"/>
      <c r="J350" s="246"/>
      <c r="K350" s="246"/>
      <c r="L350" s="251"/>
      <c r="M350" s="252"/>
      <c r="N350" s="253"/>
      <c r="O350" s="253"/>
      <c r="P350" s="253"/>
      <c r="Q350" s="253"/>
      <c r="R350" s="253"/>
      <c r="S350" s="253"/>
      <c r="T350" s="254"/>
      <c r="U350" s="13"/>
      <c r="V350" s="13"/>
      <c r="W350" s="13"/>
      <c r="X350" s="13"/>
      <c r="Y350" s="13"/>
      <c r="Z350" s="13"/>
      <c r="AA350" s="13"/>
      <c r="AB350" s="13"/>
      <c r="AC350" s="13"/>
      <c r="AD350" s="13"/>
      <c r="AE350" s="13"/>
      <c r="AT350" s="255" t="s">
        <v>173</v>
      </c>
      <c r="AU350" s="255" t="s">
        <v>86</v>
      </c>
      <c r="AV350" s="13" t="s">
        <v>86</v>
      </c>
      <c r="AW350" s="13" t="s">
        <v>37</v>
      </c>
      <c r="AX350" s="13" t="s">
        <v>76</v>
      </c>
      <c r="AY350" s="255" t="s">
        <v>162</v>
      </c>
    </row>
    <row r="351" s="13" customFormat="1">
      <c r="A351" s="13"/>
      <c r="B351" s="245"/>
      <c r="C351" s="246"/>
      <c r="D351" s="241" t="s">
        <v>173</v>
      </c>
      <c r="E351" s="247" t="s">
        <v>19</v>
      </c>
      <c r="F351" s="248" t="s">
        <v>984</v>
      </c>
      <c r="G351" s="246"/>
      <c r="H351" s="249">
        <v>369.43299999999999</v>
      </c>
      <c r="I351" s="250"/>
      <c r="J351" s="246"/>
      <c r="K351" s="246"/>
      <c r="L351" s="251"/>
      <c r="M351" s="252"/>
      <c r="N351" s="253"/>
      <c r="O351" s="253"/>
      <c r="P351" s="253"/>
      <c r="Q351" s="253"/>
      <c r="R351" s="253"/>
      <c r="S351" s="253"/>
      <c r="T351" s="254"/>
      <c r="U351" s="13"/>
      <c r="V351" s="13"/>
      <c r="W351" s="13"/>
      <c r="X351" s="13"/>
      <c r="Y351" s="13"/>
      <c r="Z351" s="13"/>
      <c r="AA351" s="13"/>
      <c r="AB351" s="13"/>
      <c r="AC351" s="13"/>
      <c r="AD351" s="13"/>
      <c r="AE351" s="13"/>
      <c r="AT351" s="255" t="s">
        <v>173</v>
      </c>
      <c r="AU351" s="255" t="s">
        <v>86</v>
      </c>
      <c r="AV351" s="13" t="s">
        <v>86</v>
      </c>
      <c r="AW351" s="13" t="s">
        <v>37</v>
      </c>
      <c r="AX351" s="13" t="s">
        <v>76</v>
      </c>
      <c r="AY351" s="255" t="s">
        <v>162</v>
      </c>
    </row>
    <row r="352" s="14" customFormat="1">
      <c r="A352" s="14"/>
      <c r="B352" s="256"/>
      <c r="C352" s="257"/>
      <c r="D352" s="241" t="s">
        <v>173</v>
      </c>
      <c r="E352" s="258" t="s">
        <v>19</v>
      </c>
      <c r="F352" s="259" t="s">
        <v>985</v>
      </c>
      <c r="G352" s="257"/>
      <c r="H352" s="260">
        <v>1894.9680000000001</v>
      </c>
      <c r="I352" s="261"/>
      <c r="J352" s="257"/>
      <c r="K352" s="257"/>
      <c r="L352" s="262"/>
      <c r="M352" s="263"/>
      <c r="N352" s="264"/>
      <c r="O352" s="264"/>
      <c r="P352" s="264"/>
      <c r="Q352" s="264"/>
      <c r="R352" s="264"/>
      <c r="S352" s="264"/>
      <c r="T352" s="265"/>
      <c r="U352" s="14"/>
      <c r="V352" s="14"/>
      <c r="W352" s="14"/>
      <c r="X352" s="14"/>
      <c r="Y352" s="14"/>
      <c r="Z352" s="14"/>
      <c r="AA352" s="14"/>
      <c r="AB352" s="14"/>
      <c r="AC352" s="14"/>
      <c r="AD352" s="14"/>
      <c r="AE352" s="14"/>
      <c r="AT352" s="266" t="s">
        <v>173</v>
      </c>
      <c r="AU352" s="266" t="s">
        <v>86</v>
      </c>
      <c r="AV352" s="14" t="s">
        <v>176</v>
      </c>
      <c r="AW352" s="14" t="s">
        <v>37</v>
      </c>
      <c r="AX352" s="14" t="s">
        <v>76</v>
      </c>
      <c r="AY352" s="266" t="s">
        <v>162</v>
      </c>
    </row>
    <row r="353" s="13" customFormat="1">
      <c r="A353" s="13"/>
      <c r="B353" s="245"/>
      <c r="C353" s="246"/>
      <c r="D353" s="241" t="s">
        <v>173</v>
      </c>
      <c r="E353" s="247" t="s">
        <v>19</v>
      </c>
      <c r="F353" s="248" t="s">
        <v>986</v>
      </c>
      <c r="G353" s="246"/>
      <c r="H353" s="249">
        <v>1349.9359999999999</v>
      </c>
      <c r="I353" s="250"/>
      <c r="J353" s="246"/>
      <c r="K353" s="246"/>
      <c r="L353" s="251"/>
      <c r="M353" s="252"/>
      <c r="N353" s="253"/>
      <c r="O353" s="253"/>
      <c r="P353" s="253"/>
      <c r="Q353" s="253"/>
      <c r="R353" s="253"/>
      <c r="S353" s="253"/>
      <c r="T353" s="254"/>
      <c r="U353" s="13"/>
      <c r="V353" s="13"/>
      <c r="W353" s="13"/>
      <c r="X353" s="13"/>
      <c r="Y353" s="13"/>
      <c r="Z353" s="13"/>
      <c r="AA353" s="13"/>
      <c r="AB353" s="13"/>
      <c r="AC353" s="13"/>
      <c r="AD353" s="13"/>
      <c r="AE353" s="13"/>
      <c r="AT353" s="255" t="s">
        <v>173</v>
      </c>
      <c r="AU353" s="255" t="s">
        <v>86</v>
      </c>
      <c r="AV353" s="13" t="s">
        <v>86</v>
      </c>
      <c r="AW353" s="13" t="s">
        <v>37</v>
      </c>
      <c r="AX353" s="13" t="s">
        <v>76</v>
      </c>
      <c r="AY353" s="255" t="s">
        <v>162</v>
      </c>
    </row>
    <row r="354" s="13" customFormat="1">
      <c r="A354" s="13"/>
      <c r="B354" s="245"/>
      <c r="C354" s="246"/>
      <c r="D354" s="241" t="s">
        <v>173</v>
      </c>
      <c r="E354" s="247" t="s">
        <v>19</v>
      </c>
      <c r="F354" s="248" t="s">
        <v>987</v>
      </c>
      <c r="G354" s="246"/>
      <c r="H354" s="249">
        <v>39.399999999999999</v>
      </c>
      <c r="I354" s="250"/>
      <c r="J354" s="246"/>
      <c r="K354" s="246"/>
      <c r="L354" s="251"/>
      <c r="M354" s="252"/>
      <c r="N354" s="253"/>
      <c r="O354" s="253"/>
      <c r="P354" s="253"/>
      <c r="Q354" s="253"/>
      <c r="R354" s="253"/>
      <c r="S354" s="253"/>
      <c r="T354" s="254"/>
      <c r="U354" s="13"/>
      <c r="V354" s="13"/>
      <c r="W354" s="13"/>
      <c r="X354" s="13"/>
      <c r="Y354" s="13"/>
      <c r="Z354" s="13"/>
      <c r="AA354" s="13"/>
      <c r="AB354" s="13"/>
      <c r="AC354" s="13"/>
      <c r="AD354" s="13"/>
      <c r="AE354" s="13"/>
      <c r="AT354" s="255" t="s">
        <v>173</v>
      </c>
      <c r="AU354" s="255" t="s">
        <v>86</v>
      </c>
      <c r="AV354" s="13" t="s">
        <v>86</v>
      </c>
      <c r="AW354" s="13" t="s">
        <v>37</v>
      </c>
      <c r="AX354" s="13" t="s">
        <v>76</v>
      </c>
      <c r="AY354" s="255" t="s">
        <v>162</v>
      </c>
    </row>
    <row r="355" s="13" customFormat="1">
      <c r="A355" s="13"/>
      <c r="B355" s="245"/>
      <c r="C355" s="246"/>
      <c r="D355" s="241" t="s">
        <v>173</v>
      </c>
      <c r="E355" s="247" t="s">
        <v>19</v>
      </c>
      <c r="F355" s="248" t="s">
        <v>988</v>
      </c>
      <c r="G355" s="246"/>
      <c r="H355" s="249">
        <v>3.0299999999999998</v>
      </c>
      <c r="I355" s="250"/>
      <c r="J355" s="246"/>
      <c r="K355" s="246"/>
      <c r="L355" s="251"/>
      <c r="M355" s="252"/>
      <c r="N355" s="253"/>
      <c r="O355" s="253"/>
      <c r="P355" s="253"/>
      <c r="Q355" s="253"/>
      <c r="R355" s="253"/>
      <c r="S355" s="253"/>
      <c r="T355" s="254"/>
      <c r="U355" s="13"/>
      <c r="V355" s="13"/>
      <c r="W355" s="13"/>
      <c r="X355" s="13"/>
      <c r="Y355" s="13"/>
      <c r="Z355" s="13"/>
      <c r="AA355" s="13"/>
      <c r="AB355" s="13"/>
      <c r="AC355" s="13"/>
      <c r="AD355" s="13"/>
      <c r="AE355" s="13"/>
      <c r="AT355" s="255" t="s">
        <v>173</v>
      </c>
      <c r="AU355" s="255" t="s">
        <v>86</v>
      </c>
      <c r="AV355" s="13" t="s">
        <v>86</v>
      </c>
      <c r="AW355" s="13" t="s">
        <v>37</v>
      </c>
      <c r="AX355" s="13" t="s">
        <v>76</v>
      </c>
      <c r="AY355" s="255" t="s">
        <v>162</v>
      </c>
    </row>
    <row r="356" s="13" customFormat="1">
      <c r="A356" s="13"/>
      <c r="B356" s="245"/>
      <c r="C356" s="246"/>
      <c r="D356" s="241" t="s">
        <v>173</v>
      </c>
      <c r="E356" s="247" t="s">
        <v>19</v>
      </c>
      <c r="F356" s="248" t="s">
        <v>989</v>
      </c>
      <c r="G356" s="246"/>
      <c r="H356" s="249">
        <v>14.928000000000001</v>
      </c>
      <c r="I356" s="250"/>
      <c r="J356" s="246"/>
      <c r="K356" s="246"/>
      <c r="L356" s="251"/>
      <c r="M356" s="252"/>
      <c r="N356" s="253"/>
      <c r="O356" s="253"/>
      <c r="P356" s="253"/>
      <c r="Q356" s="253"/>
      <c r="R356" s="253"/>
      <c r="S356" s="253"/>
      <c r="T356" s="254"/>
      <c r="U356" s="13"/>
      <c r="V356" s="13"/>
      <c r="W356" s="13"/>
      <c r="X356" s="13"/>
      <c r="Y356" s="13"/>
      <c r="Z356" s="13"/>
      <c r="AA356" s="13"/>
      <c r="AB356" s="13"/>
      <c r="AC356" s="13"/>
      <c r="AD356" s="13"/>
      <c r="AE356" s="13"/>
      <c r="AT356" s="255" t="s">
        <v>173</v>
      </c>
      <c r="AU356" s="255" t="s">
        <v>86</v>
      </c>
      <c r="AV356" s="13" t="s">
        <v>86</v>
      </c>
      <c r="AW356" s="13" t="s">
        <v>37</v>
      </c>
      <c r="AX356" s="13" t="s">
        <v>76</v>
      </c>
      <c r="AY356" s="255" t="s">
        <v>162</v>
      </c>
    </row>
    <row r="357" s="13" customFormat="1">
      <c r="A357" s="13"/>
      <c r="B357" s="245"/>
      <c r="C357" s="246"/>
      <c r="D357" s="241" t="s">
        <v>173</v>
      </c>
      <c r="E357" s="247" t="s">
        <v>19</v>
      </c>
      <c r="F357" s="248" t="s">
        <v>990</v>
      </c>
      <c r="G357" s="246"/>
      <c r="H357" s="249">
        <v>5.2800000000000002</v>
      </c>
      <c r="I357" s="250"/>
      <c r="J357" s="246"/>
      <c r="K357" s="246"/>
      <c r="L357" s="251"/>
      <c r="M357" s="252"/>
      <c r="N357" s="253"/>
      <c r="O357" s="253"/>
      <c r="P357" s="253"/>
      <c r="Q357" s="253"/>
      <c r="R357" s="253"/>
      <c r="S357" s="253"/>
      <c r="T357" s="254"/>
      <c r="U357" s="13"/>
      <c r="V357" s="13"/>
      <c r="W357" s="13"/>
      <c r="X357" s="13"/>
      <c r="Y357" s="13"/>
      <c r="Z357" s="13"/>
      <c r="AA357" s="13"/>
      <c r="AB357" s="13"/>
      <c r="AC357" s="13"/>
      <c r="AD357" s="13"/>
      <c r="AE357" s="13"/>
      <c r="AT357" s="255" t="s">
        <v>173</v>
      </c>
      <c r="AU357" s="255" t="s">
        <v>86</v>
      </c>
      <c r="AV357" s="13" t="s">
        <v>86</v>
      </c>
      <c r="AW357" s="13" t="s">
        <v>37</v>
      </c>
      <c r="AX357" s="13" t="s">
        <v>76</v>
      </c>
      <c r="AY357" s="255" t="s">
        <v>162</v>
      </c>
    </row>
    <row r="358" s="13" customFormat="1">
      <c r="A358" s="13"/>
      <c r="B358" s="245"/>
      <c r="C358" s="246"/>
      <c r="D358" s="241" t="s">
        <v>173</v>
      </c>
      <c r="E358" s="247" t="s">
        <v>19</v>
      </c>
      <c r="F358" s="248" t="s">
        <v>991</v>
      </c>
      <c r="G358" s="246"/>
      <c r="H358" s="249">
        <v>892.05899999999997</v>
      </c>
      <c r="I358" s="250"/>
      <c r="J358" s="246"/>
      <c r="K358" s="246"/>
      <c r="L358" s="251"/>
      <c r="M358" s="252"/>
      <c r="N358" s="253"/>
      <c r="O358" s="253"/>
      <c r="P358" s="253"/>
      <c r="Q358" s="253"/>
      <c r="R358" s="253"/>
      <c r="S358" s="253"/>
      <c r="T358" s="254"/>
      <c r="U358" s="13"/>
      <c r="V358" s="13"/>
      <c r="W358" s="13"/>
      <c r="X358" s="13"/>
      <c r="Y358" s="13"/>
      <c r="Z358" s="13"/>
      <c r="AA358" s="13"/>
      <c r="AB358" s="13"/>
      <c r="AC358" s="13"/>
      <c r="AD358" s="13"/>
      <c r="AE358" s="13"/>
      <c r="AT358" s="255" t="s">
        <v>173</v>
      </c>
      <c r="AU358" s="255" t="s">
        <v>86</v>
      </c>
      <c r="AV358" s="13" t="s">
        <v>86</v>
      </c>
      <c r="AW358" s="13" t="s">
        <v>37</v>
      </c>
      <c r="AX358" s="13" t="s">
        <v>76</v>
      </c>
      <c r="AY358" s="255" t="s">
        <v>162</v>
      </c>
    </row>
    <row r="359" s="13" customFormat="1">
      <c r="A359" s="13"/>
      <c r="B359" s="245"/>
      <c r="C359" s="246"/>
      <c r="D359" s="241" t="s">
        <v>173</v>
      </c>
      <c r="E359" s="247" t="s">
        <v>19</v>
      </c>
      <c r="F359" s="248" t="s">
        <v>992</v>
      </c>
      <c r="G359" s="246"/>
      <c r="H359" s="249">
        <v>12.359999999999999</v>
      </c>
      <c r="I359" s="250"/>
      <c r="J359" s="246"/>
      <c r="K359" s="246"/>
      <c r="L359" s="251"/>
      <c r="M359" s="252"/>
      <c r="N359" s="253"/>
      <c r="O359" s="253"/>
      <c r="P359" s="253"/>
      <c r="Q359" s="253"/>
      <c r="R359" s="253"/>
      <c r="S359" s="253"/>
      <c r="T359" s="254"/>
      <c r="U359" s="13"/>
      <c r="V359" s="13"/>
      <c r="W359" s="13"/>
      <c r="X359" s="13"/>
      <c r="Y359" s="13"/>
      <c r="Z359" s="13"/>
      <c r="AA359" s="13"/>
      <c r="AB359" s="13"/>
      <c r="AC359" s="13"/>
      <c r="AD359" s="13"/>
      <c r="AE359" s="13"/>
      <c r="AT359" s="255" t="s">
        <v>173</v>
      </c>
      <c r="AU359" s="255" t="s">
        <v>86</v>
      </c>
      <c r="AV359" s="13" t="s">
        <v>86</v>
      </c>
      <c r="AW359" s="13" t="s">
        <v>37</v>
      </c>
      <c r="AX359" s="13" t="s">
        <v>76</v>
      </c>
      <c r="AY359" s="255" t="s">
        <v>162</v>
      </c>
    </row>
    <row r="360" s="13" customFormat="1">
      <c r="A360" s="13"/>
      <c r="B360" s="245"/>
      <c r="C360" s="246"/>
      <c r="D360" s="241" t="s">
        <v>173</v>
      </c>
      <c r="E360" s="247" t="s">
        <v>19</v>
      </c>
      <c r="F360" s="248" t="s">
        <v>993</v>
      </c>
      <c r="G360" s="246"/>
      <c r="H360" s="249">
        <v>20.532</v>
      </c>
      <c r="I360" s="250"/>
      <c r="J360" s="246"/>
      <c r="K360" s="246"/>
      <c r="L360" s="251"/>
      <c r="M360" s="252"/>
      <c r="N360" s="253"/>
      <c r="O360" s="253"/>
      <c r="P360" s="253"/>
      <c r="Q360" s="253"/>
      <c r="R360" s="253"/>
      <c r="S360" s="253"/>
      <c r="T360" s="254"/>
      <c r="U360" s="13"/>
      <c r="V360" s="13"/>
      <c r="W360" s="13"/>
      <c r="X360" s="13"/>
      <c r="Y360" s="13"/>
      <c r="Z360" s="13"/>
      <c r="AA360" s="13"/>
      <c r="AB360" s="13"/>
      <c r="AC360" s="13"/>
      <c r="AD360" s="13"/>
      <c r="AE360" s="13"/>
      <c r="AT360" s="255" t="s">
        <v>173</v>
      </c>
      <c r="AU360" s="255" t="s">
        <v>86</v>
      </c>
      <c r="AV360" s="13" t="s">
        <v>86</v>
      </c>
      <c r="AW360" s="13" t="s">
        <v>37</v>
      </c>
      <c r="AX360" s="13" t="s">
        <v>76</v>
      </c>
      <c r="AY360" s="255" t="s">
        <v>162</v>
      </c>
    </row>
    <row r="361" s="13" customFormat="1">
      <c r="A361" s="13"/>
      <c r="B361" s="245"/>
      <c r="C361" s="246"/>
      <c r="D361" s="241" t="s">
        <v>173</v>
      </c>
      <c r="E361" s="247" t="s">
        <v>19</v>
      </c>
      <c r="F361" s="248" t="s">
        <v>994</v>
      </c>
      <c r="G361" s="246"/>
      <c r="H361" s="249">
        <v>166.536</v>
      </c>
      <c r="I361" s="250"/>
      <c r="J361" s="246"/>
      <c r="K361" s="246"/>
      <c r="L361" s="251"/>
      <c r="M361" s="252"/>
      <c r="N361" s="253"/>
      <c r="O361" s="253"/>
      <c r="P361" s="253"/>
      <c r="Q361" s="253"/>
      <c r="R361" s="253"/>
      <c r="S361" s="253"/>
      <c r="T361" s="254"/>
      <c r="U361" s="13"/>
      <c r="V361" s="13"/>
      <c r="W361" s="13"/>
      <c r="X361" s="13"/>
      <c r="Y361" s="13"/>
      <c r="Z361" s="13"/>
      <c r="AA361" s="13"/>
      <c r="AB361" s="13"/>
      <c r="AC361" s="13"/>
      <c r="AD361" s="13"/>
      <c r="AE361" s="13"/>
      <c r="AT361" s="255" t="s">
        <v>173</v>
      </c>
      <c r="AU361" s="255" t="s">
        <v>86</v>
      </c>
      <c r="AV361" s="13" t="s">
        <v>86</v>
      </c>
      <c r="AW361" s="13" t="s">
        <v>37</v>
      </c>
      <c r="AX361" s="13" t="s">
        <v>76</v>
      </c>
      <c r="AY361" s="255" t="s">
        <v>162</v>
      </c>
    </row>
    <row r="362" s="14" customFormat="1">
      <c r="A362" s="14"/>
      <c r="B362" s="256"/>
      <c r="C362" s="257"/>
      <c r="D362" s="241" t="s">
        <v>173</v>
      </c>
      <c r="E362" s="258" t="s">
        <v>19</v>
      </c>
      <c r="F362" s="259" t="s">
        <v>995</v>
      </c>
      <c r="G362" s="257"/>
      <c r="H362" s="260">
        <v>2504.0610000000001</v>
      </c>
      <c r="I362" s="261"/>
      <c r="J362" s="257"/>
      <c r="K362" s="257"/>
      <c r="L362" s="262"/>
      <c r="M362" s="263"/>
      <c r="N362" s="264"/>
      <c r="O362" s="264"/>
      <c r="P362" s="264"/>
      <c r="Q362" s="264"/>
      <c r="R362" s="264"/>
      <c r="S362" s="264"/>
      <c r="T362" s="265"/>
      <c r="U362" s="14"/>
      <c r="V362" s="14"/>
      <c r="W362" s="14"/>
      <c r="X362" s="14"/>
      <c r="Y362" s="14"/>
      <c r="Z362" s="14"/>
      <c r="AA362" s="14"/>
      <c r="AB362" s="14"/>
      <c r="AC362" s="14"/>
      <c r="AD362" s="14"/>
      <c r="AE362" s="14"/>
      <c r="AT362" s="266" t="s">
        <v>173</v>
      </c>
      <c r="AU362" s="266" t="s">
        <v>86</v>
      </c>
      <c r="AV362" s="14" t="s">
        <v>176</v>
      </c>
      <c r="AW362" s="14" t="s">
        <v>37</v>
      </c>
      <c r="AX362" s="14" t="s">
        <v>76</v>
      </c>
      <c r="AY362" s="266" t="s">
        <v>162</v>
      </c>
    </row>
    <row r="363" s="13" customFormat="1">
      <c r="A363" s="13"/>
      <c r="B363" s="245"/>
      <c r="C363" s="246"/>
      <c r="D363" s="241" t="s">
        <v>173</v>
      </c>
      <c r="E363" s="247" t="s">
        <v>19</v>
      </c>
      <c r="F363" s="248" t="s">
        <v>996</v>
      </c>
      <c r="G363" s="246"/>
      <c r="H363" s="249">
        <v>2504.0610000000001</v>
      </c>
      <c r="I363" s="250"/>
      <c r="J363" s="246"/>
      <c r="K363" s="246"/>
      <c r="L363" s="251"/>
      <c r="M363" s="252"/>
      <c r="N363" s="253"/>
      <c r="O363" s="253"/>
      <c r="P363" s="253"/>
      <c r="Q363" s="253"/>
      <c r="R363" s="253"/>
      <c r="S363" s="253"/>
      <c r="T363" s="254"/>
      <c r="U363" s="13"/>
      <c r="V363" s="13"/>
      <c r="W363" s="13"/>
      <c r="X363" s="13"/>
      <c r="Y363" s="13"/>
      <c r="Z363" s="13"/>
      <c r="AA363" s="13"/>
      <c r="AB363" s="13"/>
      <c r="AC363" s="13"/>
      <c r="AD363" s="13"/>
      <c r="AE363" s="13"/>
      <c r="AT363" s="255" t="s">
        <v>173</v>
      </c>
      <c r="AU363" s="255" t="s">
        <v>86</v>
      </c>
      <c r="AV363" s="13" t="s">
        <v>86</v>
      </c>
      <c r="AW363" s="13" t="s">
        <v>37</v>
      </c>
      <c r="AX363" s="13" t="s">
        <v>76</v>
      </c>
      <c r="AY363" s="255" t="s">
        <v>162</v>
      </c>
    </row>
    <row r="364" s="15" customFormat="1">
      <c r="A364" s="15"/>
      <c r="B364" s="267"/>
      <c r="C364" s="268"/>
      <c r="D364" s="241" t="s">
        <v>173</v>
      </c>
      <c r="E364" s="269" t="s">
        <v>19</v>
      </c>
      <c r="F364" s="270" t="s">
        <v>177</v>
      </c>
      <c r="G364" s="268"/>
      <c r="H364" s="271">
        <v>6903.0900000000001</v>
      </c>
      <c r="I364" s="272"/>
      <c r="J364" s="268"/>
      <c r="K364" s="268"/>
      <c r="L364" s="273"/>
      <c r="M364" s="274"/>
      <c r="N364" s="275"/>
      <c r="O364" s="275"/>
      <c r="P364" s="275"/>
      <c r="Q364" s="275"/>
      <c r="R364" s="275"/>
      <c r="S364" s="275"/>
      <c r="T364" s="276"/>
      <c r="U364" s="15"/>
      <c r="V364" s="15"/>
      <c r="W364" s="15"/>
      <c r="X364" s="15"/>
      <c r="Y364" s="15"/>
      <c r="Z364" s="15"/>
      <c r="AA364" s="15"/>
      <c r="AB364" s="15"/>
      <c r="AC364" s="15"/>
      <c r="AD364" s="15"/>
      <c r="AE364" s="15"/>
      <c r="AT364" s="277" t="s">
        <v>173</v>
      </c>
      <c r="AU364" s="277" t="s">
        <v>86</v>
      </c>
      <c r="AV364" s="15" t="s">
        <v>169</v>
      </c>
      <c r="AW364" s="15" t="s">
        <v>37</v>
      </c>
      <c r="AX364" s="15" t="s">
        <v>84</v>
      </c>
      <c r="AY364" s="277" t="s">
        <v>162</v>
      </c>
    </row>
    <row r="365" s="2" customFormat="1" ht="21.75" customHeight="1">
      <c r="A365" s="40"/>
      <c r="B365" s="41"/>
      <c r="C365" s="228" t="s">
        <v>398</v>
      </c>
      <c r="D365" s="228" t="s">
        <v>164</v>
      </c>
      <c r="E365" s="229" t="s">
        <v>319</v>
      </c>
      <c r="F365" s="230" t="s">
        <v>320</v>
      </c>
      <c r="G365" s="231" t="s">
        <v>219</v>
      </c>
      <c r="H365" s="232">
        <v>2504.0610000000001</v>
      </c>
      <c r="I365" s="233"/>
      <c r="J365" s="234">
        <f>ROUND(I365*H365,2)</f>
        <v>0</v>
      </c>
      <c r="K365" s="230" t="s">
        <v>168</v>
      </c>
      <c r="L365" s="46"/>
      <c r="M365" s="235" t="s">
        <v>19</v>
      </c>
      <c r="N365" s="236" t="s">
        <v>47</v>
      </c>
      <c r="O365" s="86"/>
      <c r="P365" s="237">
        <f>O365*H365</f>
        <v>0</v>
      </c>
      <c r="Q365" s="237">
        <v>0</v>
      </c>
      <c r="R365" s="237">
        <f>Q365*H365</f>
        <v>0</v>
      </c>
      <c r="S365" s="237">
        <v>0</v>
      </c>
      <c r="T365" s="238">
        <f>S365*H365</f>
        <v>0</v>
      </c>
      <c r="U365" s="40"/>
      <c r="V365" s="40"/>
      <c r="W365" s="40"/>
      <c r="X365" s="40"/>
      <c r="Y365" s="40"/>
      <c r="Z365" s="40"/>
      <c r="AA365" s="40"/>
      <c r="AB365" s="40"/>
      <c r="AC365" s="40"/>
      <c r="AD365" s="40"/>
      <c r="AE365" s="40"/>
      <c r="AR365" s="239" t="s">
        <v>169</v>
      </c>
      <c r="AT365" s="239" t="s">
        <v>164</v>
      </c>
      <c r="AU365" s="239" t="s">
        <v>86</v>
      </c>
      <c r="AY365" s="19" t="s">
        <v>162</v>
      </c>
      <c r="BE365" s="240">
        <f>IF(N365="základní",J365,0)</f>
        <v>0</v>
      </c>
      <c r="BF365" s="240">
        <f>IF(N365="snížená",J365,0)</f>
        <v>0</v>
      </c>
      <c r="BG365" s="240">
        <f>IF(N365="zákl. přenesená",J365,0)</f>
        <v>0</v>
      </c>
      <c r="BH365" s="240">
        <f>IF(N365="sníž. přenesená",J365,0)</f>
        <v>0</v>
      </c>
      <c r="BI365" s="240">
        <f>IF(N365="nulová",J365,0)</f>
        <v>0</v>
      </c>
      <c r="BJ365" s="19" t="s">
        <v>84</v>
      </c>
      <c r="BK365" s="240">
        <f>ROUND(I365*H365,2)</f>
        <v>0</v>
      </c>
      <c r="BL365" s="19" t="s">
        <v>169</v>
      </c>
      <c r="BM365" s="239" t="s">
        <v>997</v>
      </c>
    </row>
    <row r="366" s="2" customFormat="1">
      <c r="A366" s="40"/>
      <c r="B366" s="41"/>
      <c r="C366" s="42"/>
      <c r="D366" s="241" t="s">
        <v>171</v>
      </c>
      <c r="E366" s="42"/>
      <c r="F366" s="242" t="s">
        <v>322</v>
      </c>
      <c r="G366" s="42"/>
      <c r="H366" s="42"/>
      <c r="I366" s="148"/>
      <c r="J366" s="42"/>
      <c r="K366" s="42"/>
      <c r="L366" s="46"/>
      <c r="M366" s="243"/>
      <c r="N366" s="244"/>
      <c r="O366" s="86"/>
      <c r="P366" s="86"/>
      <c r="Q366" s="86"/>
      <c r="R366" s="86"/>
      <c r="S366" s="86"/>
      <c r="T366" s="87"/>
      <c r="U366" s="40"/>
      <c r="V366" s="40"/>
      <c r="W366" s="40"/>
      <c r="X366" s="40"/>
      <c r="Y366" s="40"/>
      <c r="Z366" s="40"/>
      <c r="AA366" s="40"/>
      <c r="AB366" s="40"/>
      <c r="AC366" s="40"/>
      <c r="AD366" s="40"/>
      <c r="AE366" s="40"/>
      <c r="AT366" s="19" t="s">
        <v>171</v>
      </c>
      <c r="AU366" s="19" t="s">
        <v>86</v>
      </c>
    </row>
    <row r="367" s="13" customFormat="1">
      <c r="A367" s="13"/>
      <c r="B367" s="245"/>
      <c r="C367" s="246"/>
      <c r="D367" s="241" t="s">
        <v>173</v>
      </c>
      <c r="E367" s="247" t="s">
        <v>19</v>
      </c>
      <c r="F367" s="248" t="s">
        <v>998</v>
      </c>
      <c r="G367" s="246"/>
      <c r="H367" s="249">
        <v>2504.0610000000001</v>
      </c>
      <c r="I367" s="250"/>
      <c r="J367" s="246"/>
      <c r="K367" s="246"/>
      <c r="L367" s="251"/>
      <c r="M367" s="252"/>
      <c r="N367" s="253"/>
      <c r="O367" s="253"/>
      <c r="P367" s="253"/>
      <c r="Q367" s="253"/>
      <c r="R367" s="253"/>
      <c r="S367" s="253"/>
      <c r="T367" s="254"/>
      <c r="U367" s="13"/>
      <c r="V367" s="13"/>
      <c r="W367" s="13"/>
      <c r="X367" s="13"/>
      <c r="Y367" s="13"/>
      <c r="Z367" s="13"/>
      <c r="AA367" s="13"/>
      <c r="AB367" s="13"/>
      <c r="AC367" s="13"/>
      <c r="AD367" s="13"/>
      <c r="AE367" s="13"/>
      <c r="AT367" s="255" t="s">
        <v>173</v>
      </c>
      <c r="AU367" s="255" t="s">
        <v>86</v>
      </c>
      <c r="AV367" s="13" t="s">
        <v>86</v>
      </c>
      <c r="AW367" s="13" t="s">
        <v>37</v>
      </c>
      <c r="AX367" s="13" t="s">
        <v>84</v>
      </c>
      <c r="AY367" s="255" t="s">
        <v>162</v>
      </c>
    </row>
    <row r="368" s="2" customFormat="1" ht="16.5" customHeight="1">
      <c r="A368" s="40"/>
      <c r="B368" s="41"/>
      <c r="C368" s="228" t="s">
        <v>404</v>
      </c>
      <c r="D368" s="228" t="s">
        <v>164</v>
      </c>
      <c r="E368" s="229" t="s">
        <v>325</v>
      </c>
      <c r="F368" s="230" t="s">
        <v>326</v>
      </c>
      <c r="G368" s="231" t="s">
        <v>219</v>
      </c>
      <c r="H368" s="232">
        <v>1894.9680000000001</v>
      </c>
      <c r="I368" s="233"/>
      <c r="J368" s="234">
        <f>ROUND(I368*H368,2)</f>
        <v>0</v>
      </c>
      <c r="K368" s="230" t="s">
        <v>168</v>
      </c>
      <c r="L368" s="46"/>
      <c r="M368" s="235" t="s">
        <v>19</v>
      </c>
      <c r="N368" s="236" t="s">
        <v>47</v>
      </c>
      <c r="O368" s="86"/>
      <c r="P368" s="237">
        <f>O368*H368</f>
        <v>0</v>
      </c>
      <c r="Q368" s="237">
        <v>0</v>
      </c>
      <c r="R368" s="237">
        <f>Q368*H368</f>
        <v>0</v>
      </c>
      <c r="S368" s="237">
        <v>0</v>
      </c>
      <c r="T368" s="238">
        <f>S368*H368</f>
        <v>0</v>
      </c>
      <c r="U368" s="40"/>
      <c r="V368" s="40"/>
      <c r="W368" s="40"/>
      <c r="X368" s="40"/>
      <c r="Y368" s="40"/>
      <c r="Z368" s="40"/>
      <c r="AA368" s="40"/>
      <c r="AB368" s="40"/>
      <c r="AC368" s="40"/>
      <c r="AD368" s="40"/>
      <c r="AE368" s="40"/>
      <c r="AR368" s="239" t="s">
        <v>169</v>
      </c>
      <c r="AT368" s="239" t="s">
        <v>164</v>
      </c>
      <c r="AU368" s="239" t="s">
        <v>86</v>
      </c>
      <c r="AY368" s="19" t="s">
        <v>162</v>
      </c>
      <c r="BE368" s="240">
        <f>IF(N368="základní",J368,0)</f>
        <v>0</v>
      </c>
      <c r="BF368" s="240">
        <f>IF(N368="snížená",J368,0)</f>
        <v>0</v>
      </c>
      <c r="BG368" s="240">
        <f>IF(N368="zákl. přenesená",J368,0)</f>
        <v>0</v>
      </c>
      <c r="BH368" s="240">
        <f>IF(N368="sníž. přenesená",J368,0)</f>
        <v>0</v>
      </c>
      <c r="BI368" s="240">
        <f>IF(N368="nulová",J368,0)</f>
        <v>0</v>
      </c>
      <c r="BJ368" s="19" t="s">
        <v>84</v>
      </c>
      <c r="BK368" s="240">
        <f>ROUND(I368*H368,2)</f>
        <v>0</v>
      </c>
      <c r="BL368" s="19" t="s">
        <v>169</v>
      </c>
      <c r="BM368" s="239" t="s">
        <v>999</v>
      </c>
    </row>
    <row r="369" s="2" customFormat="1">
      <c r="A369" s="40"/>
      <c r="B369" s="41"/>
      <c r="C369" s="42"/>
      <c r="D369" s="241" t="s">
        <v>171</v>
      </c>
      <c r="E369" s="42"/>
      <c r="F369" s="242" t="s">
        <v>328</v>
      </c>
      <c r="G369" s="42"/>
      <c r="H369" s="42"/>
      <c r="I369" s="148"/>
      <c r="J369" s="42"/>
      <c r="K369" s="42"/>
      <c r="L369" s="46"/>
      <c r="M369" s="243"/>
      <c r="N369" s="244"/>
      <c r="O369" s="86"/>
      <c r="P369" s="86"/>
      <c r="Q369" s="86"/>
      <c r="R369" s="86"/>
      <c r="S369" s="86"/>
      <c r="T369" s="87"/>
      <c r="U369" s="40"/>
      <c r="V369" s="40"/>
      <c r="W369" s="40"/>
      <c r="X369" s="40"/>
      <c r="Y369" s="40"/>
      <c r="Z369" s="40"/>
      <c r="AA369" s="40"/>
      <c r="AB369" s="40"/>
      <c r="AC369" s="40"/>
      <c r="AD369" s="40"/>
      <c r="AE369" s="40"/>
      <c r="AT369" s="19" t="s">
        <v>171</v>
      </c>
      <c r="AU369" s="19" t="s">
        <v>86</v>
      </c>
    </row>
    <row r="370" s="13" customFormat="1">
      <c r="A370" s="13"/>
      <c r="B370" s="245"/>
      <c r="C370" s="246"/>
      <c r="D370" s="241" t="s">
        <v>173</v>
      </c>
      <c r="E370" s="247" t="s">
        <v>19</v>
      </c>
      <c r="F370" s="248" t="s">
        <v>1000</v>
      </c>
      <c r="G370" s="246"/>
      <c r="H370" s="249">
        <v>1525.5350000000001</v>
      </c>
      <c r="I370" s="250"/>
      <c r="J370" s="246"/>
      <c r="K370" s="246"/>
      <c r="L370" s="251"/>
      <c r="M370" s="252"/>
      <c r="N370" s="253"/>
      <c r="O370" s="253"/>
      <c r="P370" s="253"/>
      <c r="Q370" s="253"/>
      <c r="R370" s="253"/>
      <c r="S370" s="253"/>
      <c r="T370" s="254"/>
      <c r="U370" s="13"/>
      <c r="V370" s="13"/>
      <c r="W370" s="13"/>
      <c r="X370" s="13"/>
      <c r="Y370" s="13"/>
      <c r="Z370" s="13"/>
      <c r="AA370" s="13"/>
      <c r="AB370" s="13"/>
      <c r="AC370" s="13"/>
      <c r="AD370" s="13"/>
      <c r="AE370" s="13"/>
      <c r="AT370" s="255" t="s">
        <v>173</v>
      </c>
      <c r="AU370" s="255" t="s">
        <v>86</v>
      </c>
      <c r="AV370" s="13" t="s">
        <v>86</v>
      </c>
      <c r="AW370" s="13" t="s">
        <v>37</v>
      </c>
      <c r="AX370" s="13" t="s">
        <v>76</v>
      </c>
      <c r="AY370" s="255" t="s">
        <v>162</v>
      </c>
    </row>
    <row r="371" s="13" customFormat="1">
      <c r="A371" s="13"/>
      <c r="B371" s="245"/>
      <c r="C371" s="246"/>
      <c r="D371" s="241" t="s">
        <v>173</v>
      </c>
      <c r="E371" s="247" t="s">
        <v>19</v>
      </c>
      <c r="F371" s="248" t="s">
        <v>1001</v>
      </c>
      <c r="G371" s="246"/>
      <c r="H371" s="249">
        <v>369.43299999999999</v>
      </c>
      <c r="I371" s="250"/>
      <c r="J371" s="246"/>
      <c r="K371" s="246"/>
      <c r="L371" s="251"/>
      <c r="M371" s="252"/>
      <c r="N371" s="253"/>
      <c r="O371" s="253"/>
      <c r="P371" s="253"/>
      <c r="Q371" s="253"/>
      <c r="R371" s="253"/>
      <c r="S371" s="253"/>
      <c r="T371" s="254"/>
      <c r="U371" s="13"/>
      <c r="V371" s="13"/>
      <c r="W371" s="13"/>
      <c r="X371" s="13"/>
      <c r="Y371" s="13"/>
      <c r="Z371" s="13"/>
      <c r="AA371" s="13"/>
      <c r="AB371" s="13"/>
      <c r="AC371" s="13"/>
      <c r="AD371" s="13"/>
      <c r="AE371" s="13"/>
      <c r="AT371" s="255" t="s">
        <v>173</v>
      </c>
      <c r="AU371" s="255" t="s">
        <v>86</v>
      </c>
      <c r="AV371" s="13" t="s">
        <v>86</v>
      </c>
      <c r="AW371" s="13" t="s">
        <v>37</v>
      </c>
      <c r="AX371" s="13" t="s">
        <v>76</v>
      </c>
      <c r="AY371" s="255" t="s">
        <v>162</v>
      </c>
    </row>
    <row r="372" s="15" customFormat="1">
      <c r="A372" s="15"/>
      <c r="B372" s="267"/>
      <c r="C372" s="268"/>
      <c r="D372" s="241" t="s">
        <v>173</v>
      </c>
      <c r="E372" s="269" t="s">
        <v>19</v>
      </c>
      <c r="F372" s="270" t="s">
        <v>1002</v>
      </c>
      <c r="G372" s="268"/>
      <c r="H372" s="271">
        <v>1894.9680000000001</v>
      </c>
      <c r="I372" s="272"/>
      <c r="J372" s="268"/>
      <c r="K372" s="268"/>
      <c r="L372" s="273"/>
      <c r="M372" s="274"/>
      <c r="N372" s="275"/>
      <c r="O372" s="275"/>
      <c r="P372" s="275"/>
      <c r="Q372" s="275"/>
      <c r="R372" s="275"/>
      <c r="S372" s="275"/>
      <c r="T372" s="276"/>
      <c r="U372" s="15"/>
      <c r="V372" s="15"/>
      <c r="W372" s="15"/>
      <c r="X372" s="15"/>
      <c r="Y372" s="15"/>
      <c r="Z372" s="15"/>
      <c r="AA372" s="15"/>
      <c r="AB372" s="15"/>
      <c r="AC372" s="15"/>
      <c r="AD372" s="15"/>
      <c r="AE372" s="15"/>
      <c r="AT372" s="277" t="s">
        <v>173</v>
      </c>
      <c r="AU372" s="277" t="s">
        <v>86</v>
      </c>
      <c r="AV372" s="15" t="s">
        <v>169</v>
      </c>
      <c r="AW372" s="15" t="s">
        <v>37</v>
      </c>
      <c r="AX372" s="15" t="s">
        <v>84</v>
      </c>
      <c r="AY372" s="277" t="s">
        <v>162</v>
      </c>
    </row>
    <row r="373" s="2" customFormat="1" ht="21.75" customHeight="1">
      <c r="A373" s="40"/>
      <c r="B373" s="41"/>
      <c r="C373" s="228" t="s">
        <v>411</v>
      </c>
      <c r="D373" s="228" t="s">
        <v>164</v>
      </c>
      <c r="E373" s="229" t="s">
        <v>332</v>
      </c>
      <c r="F373" s="230" t="s">
        <v>333</v>
      </c>
      <c r="G373" s="231" t="s">
        <v>334</v>
      </c>
      <c r="H373" s="232">
        <v>3410.942</v>
      </c>
      <c r="I373" s="233"/>
      <c r="J373" s="234">
        <f>ROUND(I373*H373,2)</f>
        <v>0</v>
      </c>
      <c r="K373" s="230" t="s">
        <v>168</v>
      </c>
      <c r="L373" s="46"/>
      <c r="M373" s="235" t="s">
        <v>19</v>
      </c>
      <c r="N373" s="236" t="s">
        <v>47</v>
      </c>
      <c r="O373" s="86"/>
      <c r="P373" s="237">
        <f>O373*H373</f>
        <v>0</v>
      </c>
      <c r="Q373" s="237">
        <v>0</v>
      </c>
      <c r="R373" s="237">
        <f>Q373*H373</f>
        <v>0</v>
      </c>
      <c r="S373" s="237">
        <v>0</v>
      </c>
      <c r="T373" s="238">
        <f>S373*H373</f>
        <v>0</v>
      </c>
      <c r="U373" s="40"/>
      <c r="V373" s="40"/>
      <c r="W373" s="40"/>
      <c r="X373" s="40"/>
      <c r="Y373" s="40"/>
      <c r="Z373" s="40"/>
      <c r="AA373" s="40"/>
      <c r="AB373" s="40"/>
      <c r="AC373" s="40"/>
      <c r="AD373" s="40"/>
      <c r="AE373" s="40"/>
      <c r="AR373" s="239" t="s">
        <v>169</v>
      </c>
      <c r="AT373" s="239" t="s">
        <v>164</v>
      </c>
      <c r="AU373" s="239" t="s">
        <v>86</v>
      </c>
      <c r="AY373" s="19" t="s">
        <v>162</v>
      </c>
      <c r="BE373" s="240">
        <f>IF(N373="základní",J373,0)</f>
        <v>0</v>
      </c>
      <c r="BF373" s="240">
        <f>IF(N373="snížená",J373,0)</f>
        <v>0</v>
      </c>
      <c r="BG373" s="240">
        <f>IF(N373="zákl. přenesená",J373,0)</f>
        <v>0</v>
      </c>
      <c r="BH373" s="240">
        <f>IF(N373="sníž. přenesená",J373,0)</f>
        <v>0</v>
      </c>
      <c r="BI373" s="240">
        <f>IF(N373="nulová",J373,0)</f>
        <v>0</v>
      </c>
      <c r="BJ373" s="19" t="s">
        <v>84</v>
      </c>
      <c r="BK373" s="240">
        <f>ROUND(I373*H373,2)</f>
        <v>0</v>
      </c>
      <c r="BL373" s="19" t="s">
        <v>169</v>
      </c>
      <c r="BM373" s="239" t="s">
        <v>1003</v>
      </c>
    </row>
    <row r="374" s="2" customFormat="1">
      <c r="A374" s="40"/>
      <c r="B374" s="41"/>
      <c r="C374" s="42"/>
      <c r="D374" s="241" t="s">
        <v>171</v>
      </c>
      <c r="E374" s="42"/>
      <c r="F374" s="242" t="s">
        <v>336</v>
      </c>
      <c r="G374" s="42"/>
      <c r="H374" s="42"/>
      <c r="I374" s="148"/>
      <c r="J374" s="42"/>
      <c r="K374" s="42"/>
      <c r="L374" s="46"/>
      <c r="M374" s="243"/>
      <c r="N374" s="244"/>
      <c r="O374" s="86"/>
      <c r="P374" s="86"/>
      <c r="Q374" s="86"/>
      <c r="R374" s="86"/>
      <c r="S374" s="86"/>
      <c r="T374" s="87"/>
      <c r="U374" s="40"/>
      <c r="V374" s="40"/>
      <c r="W374" s="40"/>
      <c r="X374" s="40"/>
      <c r="Y374" s="40"/>
      <c r="Z374" s="40"/>
      <c r="AA374" s="40"/>
      <c r="AB374" s="40"/>
      <c r="AC374" s="40"/>
      <c r="AD374" s="40"/>
      <c r="AE374" s="40"/>
      <c r="AT374" s="19" t="s">
        <v>171</v>
      </c>
      <c r="AU374" s="19" t="s">
        <v>86</v>
      </c>
    </row>
    <row r="375" s="13" customFormat="1">
      <c r="A375" s="13"/>
      <c r="B375" s="245"/>
      <c r="C375" s="246"/>
      <c r="D375" s="241" t="s">
        <v>173</v>
      </c>
      <c r="E375" s="247" t="s">
        <v>19</v>
      </c>
      <c r="F375" s="248" t="s">
        <v>1004</v>
      </c>
      <c r="G375" s="246"/>
      <c r="H375" s="249">
        <v>3410.942</v>
      </c>
      <c r="I375" s="250"/>
      <c r="J375" s="246"/>
      <c r="K375" s="246"/>
      <c r="L375" s="251"/>
      <c r="M375" s="252"/>
      <c r="N375" s="253"/>
      <c r="O375" s="253"/>
      <c r="P375" s="253"/>
      <c r="Q375" s="253"/>
      <c r="R375" s="253"/>
      <c r="S375" s="253"/>
      <c r="T375" s="254"/>
      <c r="U375" s="13"/>
      <c r="V375" s="13"/>
      <c r="W375" s="13"/>
      <c r="X375" s="13"/>
      <c r="Y375" s="13"/>
      <c r="Z375" s="13"/>
      <c r="AA375" s="13"/>
      <c r="AB375" s="13"/>
      <c r="AC375" s="13"/>
      <c r="AD375" s="13"/>
      <c r="AE375" s="13"/>
      <c r="AT375" s="255" t="s">
        <v>173</v>
      </c>
      <c r="AU375" s="255" t="s">
        <v>86</v>
      </c>
      <c r="AV375" s="13" t="s">
        <v>86</v>
      </c>
      <c r="AW375" s="13" t="s">
        <v>37</v>
      </c>
      <c r="AX375" s="13" t="s">
        <v>84</v>
      </c>
      <c r="AY375" s="255" t="s">
        <v>162</v>
      </c>
    </row>
    <row r="376" s="2" customFormat="1" ht="21.75" customHeight="1">
      <c r="A376" s="40"/>
      <c r="B376" s="41"/>
      <c r="C376" s="228" t="s">
        <v>417</v>
      </c>
      <c r="D376" s="228" t="s">
        <v>164</v>
      </c>
      <c r="E376" s="229" t="s">
        <v>339</v>
      </c>
      <c r="F376" s="230" t="s">
        <v>340</v>
      </c>
      <c r="G376" s="231" t="s">
        <v>219</v>
      </c>
      <c r="H376" s="232">
        <v>2803.6379999999999</v>
      </c>
      <c r="I376" s="233"/>
      <c r="J376" s="234">
        <f>ROUND(I376*H376,2)</f>
        <v>0</v>
      </c>
      <c r="K376" s="230" t="s">
        <v>168</v>
      </c>
      <c r="L376" s="46"/>
      <c r="M376" s="235" t="s">
        <v>19</v>
      </c>
      <c r="N376" s="236" t="s">
        <v>47</v>
      </c>
      <c r="O376" s="86"/>
      <c r="P376" s="237">
        <f>O376*H376</f>
        <v>0</v>
      </c>
      <c r="Q376" s="237">
        <v>0</v>
      </c>
      <c r="R376" s="237">
        <f>Q376*H376</f>
        <v>0</v>
      </c>
      <c r="S376" s="237">
        <v>0</v>
      </c>
      <c r="T376" s="238">
        <f>S376*H376</f>
        <v>0</v>
      </c>
      <c r="U376" s="40"/>
      <c r="V376" s="40"/>
      <c r="W376" s="40"/>
      <c r="X376" s="40"/>
      <c r="Y376" s="40"/>
      <c r="Z376" s="40"/>
      <c r="AA376" s="40"/>
      <c r="AB376" s="40"/>
      <c r="AC376" s="40"/>
      <c r="AD376" s="40"/>
      <c r="AE376" s="40"/>
      <c r="AR376" s="239" t="s">
        <v>169</v>
      </c>
      <c r="AT376" s="239" t="s">
        <v>164</v>
      </c>
      <c r="AU376" s="239" t="s">
        <v>86</v>
      </c>
      <c r="AY376" s="19" t="s">
        <v>162</v>
      </c>
      <c r="BE376" s="240">
        <f>IF(N376="základní",J376,0)</f>
        <v>0</v>
      </c>
      <c r="BF376" s="240">
        <f>IF(N376="snížená",J376,0)</f>
        <v>0</v>
      </c>
      <c r="BG376" s="240">
        <f>IF(N376="zákl. přenesená",J376,0)</f>
        <v>0</v>
      </c>
      <c r="BH376" s="240">
        <f>IF(N376="sníž. přenesená",J376,0)</f>
        <v>0</v>
      </c>
      <c r="BI376" s="240">
        <f>IF(N376="nulová",J376,0)</f>
        <v>0</v>
      </c>
      <c r="BJ376" s="19" t="s">
        <v>84</v>
      </c>
      <c r="BK376" s="240">
        <f>ROUND(I376*H376,2)</f>
        <v>0</v>
      </c>
      <c r="BL376" s="19" t="s">
        <v>169</v>
      </c>
      <c r="BM376" s="239" t="s">
        <v>1005</v>
      </c>
    </row>
    <row r="377" s="2" customFormat="1">
      <c r="A377" s="40"/>
      <c r="B377" s="41"/>
      <c r="C377" s="42"/>
      <c r="D377" s="241" t="s">
        <v>171</v>
      </c>
      <c r="E377" s="42"/>
      <c r="F377" s="242" t="s">
        <v>342</v>
      </c>
      <c r="G377" s="42"/>
      <c r="H377" s="42"/>
      <c r="I377" s="148"/>
      <c r="J377" s="42"/>
      <c r="K377" s="42"/>
      <c r="L377" s="46"/>
      <c r="M377" s="243"/>
      <c r="N377" s="244"/>
      <c r="O377" s="86"/>
      <c r="P377" s="86"/>
      <c r="Q377" s="86"/>
      <c r="R377" s="86"/>
      <c r="S377" s="86"/>
      <c r="T377" s="87"/>
      <c r="U377" s="40"/>
      <c r="V377" s="40"/>
      <c r="W377" s="40"/>
      <c r="X377" s="40"/>
      <c r="Y377" s="40"/>
      <c r="Z377" s="40"/>
      <c r="AA377" s="40"/>
      <c r="AB377" s="40"/>
      <c r="AC377" s="40"/>
      <c r="AD377" s="40"/>
      <c r="AE377" s="40"/>
      <c r="AT377" s="19" t="s">
        <v>171</v>
      </c>
      <c r="AU377" s="19" t="s">
        <v>86</v>
      </c>
    </row>
    <row r="378" s="13" customFormat="1">
      <c r="A378" s="13"/>
      <c r="B378" s="245"/>
      <c r="C378" s="246"/>
      <c r="D378" s="241" t="s">
        <v>173</v>
      </c>
      <c r="E378" s="247" t="s">
        <v>19</v>
      </c>
      <c r="F378" s="248" t="s">
        <v>1006</v>
      </c>
      <c r="G378" s="246"/>
      <c r="H378" s="249">
        <v>4698.6059999999998</v>
      </c>
      <c r="I378" s="250"/>
      <c r="J378" s="246"/>
      <c r="K378" s="246"/>
      <c r="L378" s="251"/>
      <c r="M378" s="252"/>
      <c r="N378" s="253"/>
      <c r="O378" s="253"/>
      <c r="P378" s="253"/>
      <c r="Q378" s="253"/>
      <c r="R378" s="253"/>
      <c r="S378" s="253"/>
      <c r="T378" s="254"/>
      <c r="U378" s="13"/>
      <c r="V378" s="13"/>
      <c r="W378" s="13"/>
      <c r="X378" s="13"/>
      <c r="Y378" s="13"/>
      <c r="Z378" s="13"/>
      <c r="AA378" s="13"/>
      <c r="AB378" s="13"/>
      <c r="AC378" s="13"/>
      <c r="AD378" s="13"/>
      <c r="AE378" s="13"/>
      <c r="AT378" s="255" t="s">
        <v>173</v>
      </c>
      <c r="AU378" s="255" t="s">
        <v>86</v>
      </c>
      <c r="AV378" s="13" t="s">
        <v>86</v>
      </c>
      <c r="AW378" s="13" t="s">
        <v>37</v>
      </c>
      <c r="AX378" s="13" t="s">
        <v>76</v>
      </c>
      <c r="AY378" s="255" t="s">
        <v>162</v>
      </c>
    </row>
    <row r="379" s="13" customFormat="1">
      <c r="A379" s="13"/>
      <c r="B379" s="245"/>
      <c r="C379" s="246"/>
      <c r="D379" s="241" t="s">
        <v>173</v>
      </c>
      <c r="E379" s="247" t="s">
        <v>19</v>
      </c>
      <c r="F379" s="248" t="s">
        <v>1007</v>
      </c>
      <c r="G379" s="246"/>
      <c r="H379" s="249">
        <v>-1525.5350000000001</v>
      </c>
      <c r="I379" s="250"/>
      <c r="J379" s="246"/>
      <c r="K379" s="246"/>
      <c r="L379" s="251"/>
      <c r="M379" s="252"/>
      <c r="N379" s="253"/>
      <c r="O379" s="253"/>
      <c r="P379" s="253"/>
      <c r="Q379" s="253"/>
      <c r="R379" s="253"/>
      <c r="S379" s="253"/>
      <c r="T379" s="254"/>
      <c r="U379" s="13"/>
      <c r="V379" s="13"/>
      <c r="W379" s="13"/>
      <c r="X379" s="13"/>
      <c r="Y379" s="13"/>
      <c r="Z379" s="13"/>
      <c r="AA379" s="13"/>
      <c r="AB379" s="13"/>
      <c r="AC379" s="13"/>
      <c r="AD379" s="13"/>
      <c r="AE379" s="13"/>
      <c r="AT379" s="255" t="s">
        <v>173</v>
      </c>
      <c r="AU379" s="255" t="s">
        <v>86</v>
      </c>
      <c r="AV379" s="13" t="s">
        <v>86</v>
      </c>
      <c r="AW379" s="13" t="s">
        <v>37</v>
      </c>
      <c r="AX379" s="13" t="s">
        <v>76</v>
      </c>
      <c r="AY379" s="255" t="s">
        <v>162</v>
      </c>
    </row>
    <row r="380" s="13" customFormat="1">
      <c r="A380" s="13"/>
      <c r="B380" s="245"/>
      <c r="C380" s="246"/>
      <c r="D380" s="241" t="s">
        <v>173</v>
      </c>
      <c r="E380" s="247" t="s">
        <v>19</v>
      </c>
      <c r="F380" s="248" t="s">
        <v>1008</v>
      </c>
      <c r="G380" s="246"/>
      <c r="H380" s="249">
        <v>-369.43299999999999</v>
      </c>
      <c r="I380" s="250"/>
      <c r="J380" s="246"/>
      <c r="K380" s="246"/>
      <c r="L380" s="251"/>
      <c r="M380" s="252"/>
      <c r="N380" s="253"/>
      <c r="O380" s="253"/>
      <c r="P380" s="253"/>
      <c r="Q380" s="253"/>
      <c r="R380" s="253"/>
      <c r="S380" s="253"/>
      <c r="T380" s="254"/>
      <c r="U380" s="13"/>
      <c r="V380" s="13"/>
      <c r="W380" s="13"/>
      <c r="X380" s="13"/>
      <c r="Y380" s="13"/>
      <c r="Z380" s="13"/>
      <c r="AA380" s="13"/>
      <c r="AB380" s="13"/>
      <c r="AC380" s="13"/>
      <c r="AD380" s="13"/>
      <c r="AE380" s="13"/>
      <c r="AT380" s="255" t="s">
        <v>173</v>
      </c>
      <c r="AU380" s="255" t="s">
        <v>86</v>
      </c>
      <c r="AV380" s="13" t="s">
        <v>86</v>
      </c>
      <c r="AW380" s="13" t="s">
        <v>37</v>
      </c>
      <c r="AX380" s="13" t="s">
        <v>76</v>
      </c>
      <c r="AY380" s="255" t="s">
        <v>162</v>
      </c>
    </row>
    <row r="381" s="15" customFormat="1">
      <c r="A381" s="15"/>
      <c r="B381" s="267"/>
      <c r="C381" s="268"/>
      <c r="D381" s="241" t="s">
        <v>173</v>
      </c>
      <c r="E381" s="269" t="s">
        <v>19</v>
      </c>
      <c r="F381" s="270" t="s">
        <v>177</v>
      </c>
      <c r="G381" s="268"/>
      <c r="H381" s="271">
        <v>2803.6379999999999</v>
      </c>
      <c r="I381" s="272"/>
      <c r="J381" s="268"/>
      <c r="K381" s="268"/>
      <c r="L381" s="273"/>
      <c r="M381" s="274"/>
      <c r="N381" s="275"/>
      <c r="O381" s="275"/>
      <c r="P381" s="275"/>
      <c r="Q381" s="275"/>
      <c r="R381" s="275"/>
      <c r="S381" s="275"/>
      <c r="T381" s="276"/>
      <c r="U381" s="15"/>
      <c r="V381" s="15"/>
      <c r="W381" s="15"/>
      <c r="X381" s="15"/>
      <c r="Y381" s="15"/>
      <c r="Z381" s="15"/>
      <c r="AA381" s="15"/>
      <c r="AB381" s="15"/>
      <c r="AC381" s="15"/>
      <c r="AD381" s="15"/>
      <c r="AE381" s="15"/>
      <c r="AT381" s="277" t="s">
        <v>173</v>
      </c>
      <c r="AU381" s="277" t="s">
        <v>86</v>
      </c>
      <c r="AV381" s="15" t="s">
        <v>169</v>
      </c>
      <c r="AW381" s="15" t="s">
        <v>37</v>
      </c>
      <c r="AX381" s="15" t="s">
        <v>84</v>
      </c>
      <c r="AY381" s="277" t="s">
        <v>162</v>
      </c>
    </row>
    <row r="382" s="2" customFormat="1" ht="16.5" customHeight="1">
      <c r="A382" s="40"/>
      <c r="B382" s="41"/>
      <c r="C382" s="288" t="s">
        <v>421</v>
      </c>
      <c r="D382" s="288" t="s">
        <v>346</v>
      </c>
      <c r="E382" s="289" t="s">
        <v>347</v>
      </c>
      <c r="F382" s="290" t="s">
        <v>348</v>
      </c>
      <c r="G382" s="291" t="s">
        <v>334</v>
      </c>
      <c r="H382" s="292">
        <v>4757.7160000000003</v>
      </c>
      <c r="I382" s="293"/>
      <c r="J382" s="294">
        <f>ROUND(I382*H382,2)</f>
        <v>0</v>
      </c>
      <c r="K382" s="290" t="s">
        <v>168</v>
      </c>
      <c r="L382" s="295"/>
      <c r="M382" s="296" t="s">
        <v>19</v>
      </c>
      <c r="N382" s="297" t="s">
        <v>47</v>
      </c>
      <c r="O382" s="86"/>
      <c r="P382" s="237">
        <f>O382*H382</f>
        <v>0</v>
      </c>
      <c r="Q382" s="237">
        <v>0</v>
      </c>
      <c r="R382" s="237">
        <f>Q382*H382</f>
        <v>0</v>
      </c>
      <c r="S382" s="237">
        <v>0</v>
      </c>
      <c r="T382" s="238">
        <f>S382*H382</f>
        <v>0</v>
      </c>
      <c r="U382" s="40"/>
      <c r="V382" s="40"/>
      <c r="W382" s="40"/>
      <c r="X382" s="40"/>
      <c r="Y382" s="40"/>
      <c r="Z382" s="40"/>
      <c r="AA382" s="40"/>
      <c r="AB382" s="40"/>
      <c r="AC382" s="40"/>
      <c r="AD382" s="40"/>
      <c r="AE382" s="40"/>
      <c r="AR382" s="239" t="s">
        <v>211</v>
      </c>
      <c r="AT382" s="239" t="s">
        <v>346</v>
      </c>
      <c r="AU382" s="239" t="s">
        <v>86</v>
      </c>
      <c r="AY382" s="19" t="s">
        <v>162</v>
      </c>
      <c r="BE382" s="240">
        <f>IF(N382="základní",J382,0)</f>
        <v>0</v>
      </c>
      <c r="BF382" s="240">
        <f>IF(N382="snížená",J382,0)</f>
        <v>0</v>
      </c>
      <c r="BG382" s="240">
        <f>IF(N382="zákl. přenesená",J382,0)</f>
        <v>0</v>
      </c>
      <c r="BH382" s="240">
        <f>IF(N382="sníž. přenesená",J382,0)</f>
        <v>0</v>
      </c>
      <c r="BI382" s="240">
        <f>IF(N382="nulová",J382,0)</f>
        <v>0</v>
      </c>
      <c r="BJ382" s="19" t="s">
        <v>84</v>
      </c>
      <c r="BK382" s="240">
        <f>ROUND(I382*H382,2)</f>
        <v>0</v>
      </c>
      <c r="BL382" s="19" t="s">
        <v>169</v>
      </c>
      <c r="BM382" s="239" t="s">
        <v>1009</v>
      </c>
    </row>
    <row r="383" s="13" customFormat="1">
      <c r="A383" s="13"/>
      <c r="B383" s="245"/>
      <c r="C383" s="246"/>
      <c r="D383" s="241" t="s">
        <v>173</v>
      </c>
      <c r="E383" s="247" t="s">
        <v>19</v>
      </c>
      <c r="F383" s="248" t="s">
        <v>986</v>
      </c>
      <c r="G383" s="246"/>
      <c r="H383" s="249">
        <v>1349.9359999999999</v>
      </c>
      <c r="I383" s="250"/>
      <c r="J383" s="246"/>
      <c r="K383" s="246"/>
      <c r="L383" s="251"/>
      <c r="M383" s="252"/>
      <c r="N383" s="253"/>
      <c r="O383" s="253"/>
      <c r="P383" s="253"/>
      <c r="Q383" s="253"/>
      <c r="R383" s="253"/>
      <c r="S383" s="253"/>
      <c r="T383" s="254"/>
      <c r="U383" s="13"/>
      <c r="V383" s="13"/>
      <c r="W383" s="13"/>
      <c r="X383" s="13"/>
      <c r="Y383" s="13"/>
      <c r="Z383" s="13"/>
      <c r="AA383" s="13"/>
      <c r="AB383" s="13"/>
      <c r="AC383" s="13"/>
      <c r="AD383" s="13"/>
      <c r="AE383" s="13"/>
      <c r="AT383" s="255" t="s">
        <v>173</v>
      </c>
      <c r="AU383" s="255" t="s">
        <v>86</v>
      </c>
      <c r="AV383" s="13" t="s">
        <v>86</v>
      </c>
      <c r="AW383" s="13" t="s">
        <v>37</v>
      </c>
      <c r="AX383" s="13" t="s">
        <v>76</v>
      </c>
      <c r="AY383" s="255" t="s">
        <v>162</v>
      </c>
    </row>
    <row r="384" s="13" customFormat="1">
      <c r="A384" s="13"/>
      <c r="B384" s="245"/>
      <c r="C384" s="246"/>
      <c r="D384" s="241" t="s">
        <v>173</v>
      </c>
      <c r="E384" s="247" t="s">
        <v>19</v>
      </c>
      <c r="F384" s="248" t="s">
        <v>987</v>
      </c>
      <c r="G384" s="246"/>
      <c r="H384" s="249">
        <v>39.399999999999999</v>
      </c>
      <c r="I384" s="250"/>
      <c r="J384" s="246"/>
      <c r="K384" s="246"/>
      <c r="L384" s="251"/>
      <c r="M384" s="252"/>
      <c r="N384" s="253"/>
      <c r="O384" s="253"/>
      <c r="P384" s="253"/>
      <c r="Q384" s="253"/>
      <c r="R384" s="253"/>
      <c r="S384" s="253"/>
      <c r="T384" s="254"/>
      <c r="U384" s="13"/>
      <c r="V384" s="13"/>
      <c r="W384" s="13"/>
      <c r="X384" s="13"/>
      <c r="Y384" s="13"/>
      <c r="Z384" s="13"/>
      <c r="AA384" s="13"/>
      <c r="AB384" s="13"/>
      <c r="AC384" s="13"/>
      <c r="AD384" s="13"/>
      <c r="AE384" s="13"/>
      <c r="AT384" s="255" t="s">
        <v>173</v>
      </c>
      <c r="AU384" s="255" t="s">
        <v>86</v>
      </c>
      <c r="AV384" s="13" t="s">
        <v>86</v>
      </c>
      <c r="AW384" s="13" t="s">
        <v>37</v>
      </c>
      <c r="AX384" s="13" t="s">
        <v>76</v>
      </c>
      <c r="AY384" s="255" t="s">
        <v>162</v>
      </c>
    </row>
    <row r="385" s="13" customFormat="1">
      <c r="A385" s="13"/>
      <c r="B385" s="245"/>
      <c r="C385" s="246"/>
      <c r="D385" s="241" t="s">
        <v>173</v>
      </c>
      <c r="E385" s="247" t="s">
        <v>19</v>
      </c>
      <c r="F385" s="248" t="s">
        <v>988</v>
      </c>
      <c r="G385" s="246"/>
      <c r="H385" s="249">
        <v>3.0299999999999998</v>
      </c>
      <c r="I385" s="250"/>
      <c r="J385" s="246"/>
      <c r="K385" s="246"/>
      <c r="L385" s="251"/>
      <c r="M385" s="252"/>
      <c r="N385" s="253"/>
      <c r="O385" s="253"/>
      <c r="P385" s="253"/>
      <c r="Q385" s="253"/>
      <c r="R385" s="253"/>
      <c r="S385" s="253"/>
      <c r="T385" s="254"/>
      <c r="U385" s="13"/>
      <c r="V385" s="13"/>
      <c r="W385" s="13"/>
      <c r="X385" s="13"/>
      <c r="Y385" s="13"/>
      <c r="Z385" s="13"/>
      <c r="AA385" s="13"/>
      <c r="AB385" s="13"/>
      <c r="AC385" s="13"/>
      <c r="AD385" s="13"/>
      <c r="AE385" s="13"/>
      <c r="AT385" s="255" t="s">
        <v>173</v>
      </c>
      <c r="AU385" s="255" t="s">
        <v>86</v>
      </c>
      <c r="AV385" s="13" t="s">
        <v>86</v>
      </c>
      <c r="AW385" s="13" t="s">
        <v>37</v>
      </c>
      <c r="AX385" s="13" t="s">
        <v>76</v>
      </c>
      <c r="AY385" s="255" t="s">
        <v>162</v>
      </c>
    </row>
    <row r="386" s="13" customFormat="1">
      <c r="A386" s="13"/>
      <c r="B386" s="245"/>
      <c r="C386" s="246"/>
      <c r="D386" s="241" t="s">
        <v>173</v>
      </c>
      <c r="E386" s="247" t="s">
        <v>19</v>
      </c>
      <c r="F386" s="248" t="s">
        <v>989</v>
      </c>
      <c r="G386" s="246"/>
      <c r="H386" s="249">
        <v>14.928000000000001</v>
      </c>
      <c r="I386" s="250"/>
      <c r="J386" s="246"/>
      <c r="K386" s="246"/>
      <c r="L386" s="251"/>
      <c r="M386" s="252"/>
      <c r="N386" s="253"/>
      <c r="O386" s="253"/>
      <c r="P386" s="253"/>
      <c r="Q386" s="253"/>
      <c r="R386" s="253"/>
      <c r="S386" s="253"/>
      <c r="T386" s="254"/>
      <c r="U386" s="13"/>
      <c r="V386" s="13"/>
      <c r="W386" s="13"/>
      <c r="X386" s="13"/>
      <c r="Y386" s="13"/>
      <c r="Z386" s="13"/>
      <c r="AA386" s="13"/>
      <c r="AB386" s="13"/>
      <c r="AC386" s="13"/>
      <c r="AD386" s="13"/>
      <c r="AE386" s="13"/>
      <c r="AT386" s="255" t="s">
        <v>173</v>
      </c>
      <c r="AU386" s="255" t="s">
        <v>86</v>
      </c>
      <c r="AV386" s="13" t="s">
        <v>86</v>
      </c>
      <c r="AW386" s="13" t="s">
        <v>37</v>
      </c>
      <c r="AX386" s="13" t="s">
        <v>76</v>
      </c>
      <c r="AY386" s="255" t="s">
        <v>162</v>
      </c>
    </row>
    <row r="387" s="13" customFormat="1">
      <c r="A387" s="13"/>
      <c r="B387" s="245"/>
      <c r="C387" s="246"/>
      <c r="D387" s="241" t="s">
        <v>173</v>
      </c>
      <c r="E387" s="247" t="s">
        <v>19</v>
      </c>
      <c r="F387" s="248" t="s">
        <v>990</v>
      </c>
      <c r="G387" s="246"/>
      <c r="H387" s="249">
        <v>5.2800000000000002</v>
      </c>
      <c r="I387" s="250"/>
      <c r="J387" s="246"/>
      <c r="K387" s="246"/>
      <c r="L387" s="251"/>
      <c r="M387" s="252"/>
      <c r="N387" s="253"/>
      <c r="O387" s="253"/>
      <c r="P387" s="253"/>
      <c r="Q387" s="253"/>
      <c r="R387" s="253"/>
      <c r="S387" s="253"/>
      <c r="T387" s="254"/>
      <c r="U387" s="13"/>
      <c r="V387" s="13"/>
      <c r="W387" s="13"/>
      <c r="X387" s="13"/>
      <c r="Y387" s="13"/>
      <c r="Z387" s="13"/>
      <c r="AA387" s="13"/>
      <c r="AB387" s="13"/>
      <c r="AC387" s="13"/>
      <c r="AD387" s="13"/>
      <c r="AE387" s="13"/>
      <c r="AT387" s="255" t="s">
        <v>173</v>
      </c>
      <c r="AU387" s="255" t="s">
        <v>86</v>
      </c>
      <c r="AV387" s="13" t="s">
        <v>86</v>
      </c>
      <c r="AW387" s="13" t="s">
        <v>37</v>
      </c>
      <c r="AX387" s="13" t="s">
        <v>76</v>
      </c>
      <c r="AY387" s="255" t="s">
        <v>162</v>
      </c>
    </row>
    <row r="388" s="13" customFormat="1">
      <c r="A388" s="13"/>
      <c r="B388" s="245"/>
      <c r="C388" s="246"/>
      <c r="D388" s="241" t="s">
        <v>173</v>
      </c>
      <c r="E388" s="247" t="s">
        <v>19</v>
      </c>
      <c r="F388" s="248" t="s">
        <v>991</v>
      </c>
      <c r="G388" s="246"/>
      <c r="H388" s="249">
        <v>892.05899999999997</v>
      </c>
      <c r="I388" s="250"/>
      <c r="J388" s="246"/>
      <c r="K388" s="246"/>
      <c r="L388" s="251"/>
      <c r="M388" s="252"/>
      <c r="N388" s="253"/>
      <c r="O388" s="253"/>
      <c r="P388" s="253"/>
      <c r="Q388" s="253"/>
      <c r="R388" s="253"/>
      <c r="S388" s="253"/>
      <c r="T388" s="254"/>
      <c r="U388" s="13"/>
      <c r="V388" s="13"/>
      <c r="W388" s="13"/>
      <c r="X388" s="13"/>
      <c r="Y388" s="13"/>
      <c r="Z388" s="13"/>
      <c r="AA388" s="13"/>
      <c r="AB388" s="13"/>
      <c r="AC388" s="13"/>
      <c r="AD388" s="13"/>
      <c r="AE388" s="13"/>
      <c r="AT388" s="255" t="s">
        <v>173</v>
      </c>
      <c r="AU388" s="255" t="s">
        <v>86</v>
      </c>
      <c r="AV388" s="13" t="s">
        <v>86</v>
      </c>
      <c r="AW388" s="13" t="s">
        <v>37</v>
      </c>
      <c r="AX388" s="13" t="s">
        <v>76</v>
      </c>
      <c r="AY388" s="255" t="s">
        <v>162</v>
      </c>
    </row>
    <row r="389" s="13" customFormat="1">
      <c r="A389" s="13"/>
      <c r="B389" s="245"/>
      <c r="C389" s="246"/>
      <c r="D389" s="241" t="s">
        <v>173</v>
      </c>
      <c r="E389" s="247" t="s">
        <v>19</v>
      </c>
      <c r="F389" s="248" t="s">
        <v>992</v>
      </c>
      <c r="G389" s="246"/>
      <c r="H389" s="249">
        <v>12.359999999999999</v>
      </c>
      <c r="I389" s="250"/>
      <c r="J389" s="246"/>
      <c r="K389" s="246"/>
      <c r="L389" s="251"/>
      <c r="M389" s="252"/>
      <c r="N389" s="253"/>
      <c r="O389" s="253"/>
      <c r="P389" s="253"/>
      <c r="Q389" s="253"/>
      <c r="R389" s="253"/>
      <c r="S389" s="253"/>
      <c r="T389" s="254"/>
      <c r="U389" s="13"/>
      <c r="V389" s="13"/>
      <c r="W389" s="13"/>
      <c r="X389" s="13"/>
      <c r="Y389" s="13"/>
      <c r="Z389" s="13"/>
      <c r="AA389" s="13"/>
      <c r="AB389" s="13"/>
      <c r="AC389" s="13"/>
      <c r="AD389" s="13"/>
      <c r="AE389" s="13"/>
      <c r="AT389" s="255" t="s">
        <v>173</v>
      </c>
      <c r="AU389" s="255" t="s">
        <v>86</v>
      </c>
      <c r="AV389" s="13" t="s">
        <v>86</v>
      </c>
      <c r="AW389" s="13" t="s">
        <v>37</v>
      </c>
      <c r="AX389" s="13" t="s">
        <v>76</v>
      </c>
      <c r="AY389" s="255" t="s">
        <v>162</v>
      </c>
    </row>
    <row r="390" s="13" customFormat="1">
      <c r="A390" s="13"/>
      <c r="B390" s="245"/>
      <c r="C390" s="246"/>
      <c r="D390" s="241" t="s">
        <v>173</v>
      </c>
      <c r="E390" s="247" t="s">
        <v>19</v>
      </c>
      <c r="F390" s="248" t="s">
        <v>993</v>
      </c>
      <c r="G390" s="246"/>
      <c r="H390" s="249">
        <v>20.532</v>
      </c>
      <c r="I390" s="250"/>
      <c r="J390" s="246"/>
      <c r="K390" s="246"/>
      <c r="L390" s="251"/>
      <c r="M390" s="252"/>
      <c r="N390" s="253"/>
      <c r="O390" s="253"/>
      <c r="P390" s="253"/>
      <c r="Q390" s="253"/>
      <c r="R390" s="253"/>
      <c r="S390" s="253"/>
      <c r="T390" s="254"/>
      <c r="U390" s="13"/>
      <c r="V390" s="13"/>
      <c r="W390" s="13"/>
      <c r="X390" s="13"/>
      <c r="Y390" s="13"/>
      <c r="Z390" s="13"/>
      <c r="AA390" s="13"/>
      <c r="AB390" s="13"/>
      <c r="AC390" s="13"/>
      <c r="AD390" s="13"/>
      <c r="AE390" s="13"/>
      <c r="AT390" s="255" t="s">
        <v>173</v>
      </c>
      <c r="AU390" s="255" t="s">
        <v>86</v>
      </c>
      <c r="AV390" s="13" t="s">
        <v>86</v>
      </c>
      <c r="AW390" s="13" t="s">
        <v>37</v>
      </c>
      <c r="AX390" s="13" t="s">
        <v>76</v>
      </c>
      <c r="AY390" s="255" t="s">
        <v>162</v>
      </c>
    </row>
    <row r="391" s="13" customFormat="1">
      <c r="A391" s="13"/>
      <c r="B391" s="245"/>
      <c r="C391" s="246"/>
      <c r="D391" s="241" t="s">
        <v>173</v>
      </c>
      <c r="E391" s="247" t="s">
        <v>19</v>
      </c>
      <c r="F391" s="248" t="s">
        <v>994</v>
      </c>
      <c r="G391" s="246"/>
      <c r="H391" s="249">
        <v>166.536</v>
      </c>
      <c r="I391" s="250"/>
      <c r="J391" s="246"/>
      <c r="K391" s="246"/>
      <c r="L391" s="251"/>
      <c r="M391" s="252"/>
      <c r="N391" s="253"/>
      <c r="O391" s="253"/>
      <c r="P391" s="253"/>
      <c r="Q391" s="253"/>
      <c r="R391" s="253"/>
      <c r="S391" s="253"/>
      <c r="T391" s="254"/>
      <c r="U391" s="13"/>
      <c r="V391" s="13"/>
      <c r="W391" s="13"/>
      <c r="X391" s="13"/>
      <c r="Y391" s="13"/>
      <c r="Z391" s="13"/>
      <c r="AA391" s="13"/>
      <c r="AB391" s="13"/>
      <c r="AC391" s="13"/>
      <c r="AD391" s="13"/>
      <c r="AE391" s="13"/>
      <c r="AT391" s="255" t="s">
        <v>173</v>
      </c>
      <c r="AU391" s="255" t="s">
        <v>86</v>
      </c>
      <c r="AV391" s="13" t="s">
        <v>86</v>
      </c>
      <c r="AW391" s="13" t="s">
        <v>37</v>
      </c>
      <c r="AX391" s="13" t="s">
        <v>76</v>
      </c>
      <c r="AY391" s="255" t="s">
        <v>162</v>
      </c>
    </row>
    <row r="392" s="15" customFormat="1">
      <c r="A392" s="15"/>
      <c r="B392" s="267"/>
      <c r="C392" s="268"/>
      <c r="D392" s="241" t="s">
        <v>173</v>
      </c>
      <c r="E392" s="269" t="s">
        <v>19</v>
      </c>
      <c r="F392" s="270" t="s">
        <v>1010</v>
      </c>
      <c r="G392" s="268"/>
      <c r="H392" s="271">
        <v>2504.0610000000001</v>
      </c>
      <c r="I392" s="272"/>
      <c r="J392" s="268"/>
      <c r="K392" s="268"/>
      <c r="L392" s="273"/>
      <c r="M392" s="274"/>
      <c r="N392" s="275"/>
      <c r="O392" s="275"/>
      <c r="P392" s="275"/>
      <c r="Q392" s="275"/>
      <c r="R392" s="275"/>
      <c r="S392" s="275"/>
      <c r="T392" s="276"/>
      <c r="U392" s="15"/>
      <c r="V392" s="15"/>
      <c r="W392" s="15"/>
      <c r="X392" s="15"/>
      <c r="Y392" s="15"/>
      <c r="Z392" s="15"/>
      <c r="AA392" s="15"/>
      <c r="AB392" s="15"/>
      <c r="AC392" s="15"/>
      <c r="AD392" s="15"/>
      <c r="AE392" s="15"/>
      <c r="AT392" s="277" t="s">
        <v>173</v>
      </c>
      <c r="AU392" s="277" t="s">
        <v>86</v>
      </c>
      <c r="AV392" s="15" t="s">
        <v>169</v>
      </c>
      <c r="AW392" s="15" t="s">
        <v>37</v>
      </c>
      <c r="AX392" s="15" t="s">
        <v>84</v>
      </c>
      <c r="AY392" s="277" t="s">
        <v>162</v>
      </c>
    </row>
    <row r="393" s="13" customFormat="1">
      <c r="A393" s="13"/>
      <c r="B393" s="245"/>
      <c r="C393" s="246"/>
      <c r="D393" s="241" t="s">
        <v>173</v>
      </c>
      <c r="E393" s="246"/>
      <c r="F393" s="248" t="s">
        <v>1011</v>
      </c>
      <c r="G393" s="246"/>
      <c r="H393" s="249">
        <v>4757.7160000000003</v>
      </c>
      <c r="I393" s="250"/>
      <c r="J393" s="246"/>
      <c r="K393" s="246"/>
      <c r="L393" s="251"/>
      <c r="M393" s="252"/>
      <c r="N393" s="253"/>
      <c r="O393" s="253"/>
      <c r="P393" s="253"/>
      <c r="Q393" s="253"/>
      <c r="R393" s="253"/>
      <c r="S393" s="253"/>
      <c r="T393" s="254"/>
      <c r="U393" s="13"/>
      <c r="V393" s="13"/>
      <c r="W393" s="13"/>
      <c r="X393" s="13"/>
      <c r="Y393" s="13"/>
      <c r="Z393" s="13"/>
      <c r="AA393" s="13"/>
      <c r="AB393" s="13"/>
      <c r="AC393" s="13"/>
      <c r="AD393" s="13"/>
      <c r="AE393" s="13"/>
      <c r="AT393" s="255" t="s">
        <v>173</v>
      </c>
      <c r="AU393" s="255" t="s">
        <v>86</v>
      </c>
      <c r="AV393" s="13" t="s">
        <v>86</v>
      </c>
      <c r="AW393" s="13" t="s">
        <v>4</v>
      </c>
      <c r="AX393" s="13" t="s">
        <v>84</v>
      </c>
      <c r="AY393" s="255" t="s">
        <v>162</v>
      </c>
    </row>
    <row r="394" s="2" customFormat="1" ht="21.75" customHeight="1">
      <c r="A394" s="40"/>
      <c r="B394" s="41"/>
      <c r="C394" s="228" t="s">
        <v>427</v>
      </c>
      <c r="D394" s="228" t="s">
        <v>164</v>
      </c>
      <c r="E394" s="229" t="s">
        <v>352</v>
      </c>
      <c r="F394" s="230" t="s">
        <v>353</v>
      </c>
      <c r="G394" s="231" t="s">
        <v>219</v>
      </c>
      <c r="H394" s="232">
        <v>1049.845</v>
      </c>
      <c r="I394" s="233"/>
      <c r="J394" s="234">
        <f>ROUND(I394*H394,2)</f>
        <v>0</v>
      </c>
      <c r="K394" s="230" t="s">
        <v>168</v>
      </c>
      <c r="L394" s="46"/>
      <c r="M394" s="235" t="s">
        <v>19</v>
      </c>
      <c r="N394" s="236" t="s">
        <v>47</v>
      </c>
      <c r="O394" s="86"/>
      <c r="P394" s="237">
        <f>O394*H394</f>
        <v>0</v>
      </c>
      <c r="Q394" s="237">
        <v>0</v>
      </c>
      <c r="R394" s="237">
        <f>Q394*H394</f>
        <v>0</v>
      </c>
      <c r="S394" s="237">
        <v>0</v>
      </c>
      <c r="T394" s="238">
        <f>S394*H394</f>
        <v>0</v>
      </c>
      <c r="U394" s="40"/>
      <c r="V394" s="40"/>
      <c r="W394" s="40"/>
      <c r="X394" s="40"/>
      <c r="Y394" s="40"/>
      <c r="Z394" s="40"/>
      <c r="AA394" s="40"/>
      <c r="AB394" s="40"/>
      <c r="AC394" s="40"/>
      <c r="AD394" s="40"/>
      <c r="AE394" s="40"/>
      <c r="AR394" s="239" t="s">
        <v>169</v>
      </c>
      <c r="AT394" s="239" t="s">
        <v>164</v>
      </c>
      <c r="AU394" s="239" t="s">
        <v>86</v>
      </c>
      <c r="AY394" s="19" t="s">
        <v>162</v>
      </c>
      <c r="BE394" s="240">
        <f>IF(N394="základní",J394,0)</f>
        <v>0</v>
      </c>
      <c r="BF394" s="240">
        <f>IF(N394="snížená",J394,0)</f>
        <v>0</v>
      </c>
      <c r="BG394" s="240">
        <f>IF(N394="zákl. přenesená",J394,0)</f>
        <v>0</v>
      </c>
      <c r="BH394" s="240">
        <f>IF(N394="sníž. přenesená",J394,0)</f>
        <v>0</v>
      </c>
      <c r="BI394" s="240">
        <f>IF(N394="nulová",J394,0)</f>
        <v>0</v>
      </c>
      <c r="BJ394" s="19" t="s">
        <v>84</v>
      </c>
      <c r="BK394" s="240">
        <f>ROUND(I394*H394,2)</f>
        <v>0</v>
      </c>
      <c r="BL394" s="19" t="s">
        <v>169</v>
      </c>
      <c r="BM394" s="239" t="s">
        <v>1012</v>
      </c>
    </row>
    <row r="395" s="2" customFormat="1">
      <c r="A395" s="40"/>
      <c r="B395" s="41"/>
      <c r="C395" s="42"/>
      <c r="D395" s="241" t="s">
        <v>171</v>
      </c>
      <c r="E395" s="42"/>
      <c r="F395" s="242" t="s">
        <v>355</v>
      </c>
      <c r="G395" s="42"/>
      <c r="H395" s="42"/>
      <c r="I395" s="148"/>
      <c r="J395" s="42"/>
      <c r="K395" s="42"/>
      <c r="L395" s="46"/>
      <c r="M395" s="243"/>
      <c r="N395" s="244"/>
      <c r="O395" s="86"/>
      <c r="P395" s="86"/>
      <c r="Q395" s="86"/>
      <c r="R395" s="86"/>
      <c r="S395" s="86"/>
      <c r="T395" s="87"/>
      <c r="U395" s="40"/>
      <c r="V395" s="40"/>
      <c r="W395" s="40"/>
      <c r="X395" s="40"/>
      <c r="Y395" s="40"/>
      <c r="Z395" s="40"/>
      <c r="AA395" s="40"/>
      <c r="AB395" s="40"/>
      <c r="AC395" s="40"/>
      <c r="AD395" s="40"/>
      <c r="AE395" s="40"/>
      <c r="AT395" s="19" t="s">
        <v>171</v>
      </c>
      <c r="AU395" s="19" t="s">
        <v>86</v>
      </c>
    </row>
    <row r="396" s="13" customFormat="1">
      <c r="A396" s="13"/>
      <c r="B396" s="245"/>
      <c r="C396" s="246"/>
      <c r="D396" s="241" t="s">
        <v>173</v>
      </c>
      <c r="E396" s="247" t="s">
        <v>19</v>
      </c>
      <c r="F396" s="248" t="s">
        <v>1013</v>
      </c>
      <c r="G396" s="246"/>
      <c r="H396" s="249">
        <v>302.70999999999998</v>
      </c>
      <c r="I396" s="250"/>
      <c r="J396" s="246"/>
      <c r="K396" s="246"/>
      <c r="L396" s="251"/>
      <c r="M396" s="252"/>
      <c r="N396" s="253"/>
      <c r="O396" s="253"/>
      <c r="P396" s="253"/>
      <c r="Q396" s="253"/>
      <c r="R396" s="253"/>
      <c r="S396" s="253"/>
      <c r="T396" s="254"/>
      <c r="U396" s="13"/>
      <c r="V396" s="13"/>
      <c r="W396" s="13"/>
      <c r="X396" s="13"/>
      <c r="Y396" s="13"/>
      <c r="Z396" s="13"/>
      <c r="AA396" s="13"/>
      <c r="AB396" s="13"/>
      <c r="AC396" s="13"/>
      <c r="AD396" s="13"/>
      <c r="AE396" s="13"/>
      <c r="AT396" s="255" t="s">
        <v>173</v>
      </c>
      <c r="AU396" s="255" t="s">
        <v>86</v>
      </c>
      <c r="AV396" s="13" t="s">
        <v>86</v>
      </c>
      <c r="AW396" s="13" t="s">
        <v>37</v>
      </c>
      <c r="AX396" s="13" t="s">
        <v>76</v>
      </c>
      <c r="AY396" s="255" t="s">
        <v>162</v>
      </c>
    </row>
    <row r="397" s="13" customFormat="1">
      <c r="A397" s="13"/>
      <c r="B397" s="245"/>
      <c r="C397" s="246"/>
      <c r="D397" s="241" t="s">
        <v>173</v>
      </c>
      <c r="E397" s="247" t="s">
        <v>19</v>
      </c>
      <c r="F397" s="248" t="s">
        <v>1014</v>
      </c>
      <c r="G397" s="246"/>
      <c r="H397" s="249">
        <v>15.27</v>
      </c>
      <c r="I397" s="250"/>
      <c r="J397" s="246"/>
      <c r="K397" s="246"/>
      <c r="L397" s="251"/>
      <c r="M397" s="252"/>
      <c r="N397" s="253"/>
      <c r="O397" s="253"/>
      <c r="P397" s="253"/>
      <c r="Q397" s="253"/>
      <c r="R397" s="253"/>
      <c r="S397" s="253"/>
      <c r="T397" s="254"/>
      <c r="U397" s="13"/>
      <c r="V397" s="13"/>
      <c r="W397" s="13"/>
      <c r="X397" s="13"/>
      <c r="Y397" s="13"/>
      <c r="Z397" s="13"/>
      <c r="AA397" s="13"/>
      <c r="AB397" s="13"/>
      <c r="AC397" s="13"/>
      <c r="AD397" s="13"/>
      <c r="AE397" s="13"/>
      <c r="AT397" s="255" t="s">
        <v>173</v>
      </c>
      <c r="AU397" s="255" t="s">
        <v>86</v>
      </c>
      <c r="AV397" s="13" t="s">
        <v>86</v>
      </c>
      <c r="AW397" s="13" t="s">
        <v>37</v>
      </c>
      <c r="AX397" s="13" t="s">
        <v>76</v>
      </c>
      <c r="AY397" s="255" t="s">
        <v>162</v>
      </c>
    </row>
    <row r="398" s="13" customFormat="1">
      <c r="A398" s="13"/>
      <c r="B398" s="245"/>
      <c r="C398" s="246"/>
      <c r="D398" s="241" t="s">
        <v>173</v>
      </c>
      <c r="E398" s="247" t="s">
        <v>19</v>
      </c>
      <c r="F398" s="248" t="s">
        <v>1015</v>
      </c>
      <c r="G398" s="246"/>
      <c r="H398" s="249">
        <v>48.869999999999997</v>
      </c>
      <c r="I398" s="250"/>
      <c r="J398" s="246"/>
      <c r="K398" s="246"/>
      <c r="L398" s="251"/>
      <c r="M398" s="252"/>
      <c r="N398" s="253"/>
      <c r="O398" s="253"/>
      <c r="P398" s="253"/>
      <c r="Q398" s="253"/>
      <c r="R398" s="253"/>
      <c r="S398" s="253"/>
      <c r="T398" s="254"/>
      <c r="U398" s="13"/>
      <c r="V398" s="13"/>
      <c r="W398" s="13"/>
      <c r="X398" s="13"/>
      <c r="Y398" s="13"/>
      <c r="Z398" s="13"/>
      <c r="AA398" s="13"/>
      <c r="AB398" s="13"/>
      <c r="AC398" s="13"/>
      <c r="AD398" s="13"/>
      <c r="AE398" s="13"/>
      <c r="AT398" s="255" t="s">
        <v>173</v>
      </c>
      <c r="AU398" s="255" t="s">
        <v>86</v>
      </c>
      <c r="AV398" s="13" t="s">
        <v>86</v>
      </c>
      <c r="AW398" s="13" t="s">
        <v>37</v>
      </c>
      <c r="AX398" s="13" t="s">
        <v>76</v>
      </c>
      <c r="AY398" s="255" t="s">
        <v>162</v>
      </c>
    </row>
    <row r="399" s="13" customFormat="1">
      <c r="A399" s="13"/>
      <c r="B399" s="245"/>
      <c r="C399" s="246"/>
      <c r="D399" s="241" t="s">
        <v>173</v>
      </c>
      <c r="E399" s="247" t="s">
        <v>19</v>
      </c>
      <c r="F399" s="248" t="s">
        <v>1016</v>
      </c>
      <c r="G399" s="246"/>
      <c r="H399" s="249">
        <v>62.920000000000002</v>
      </c>
      <c r="I399" s="250"/>
      <c r="J399" s="246"/>
      <c r="K399" s="246"/>
      <c r="L399" s="251"/>
      <c r="M399" s="252"/>
      <c r="N399" s="253"/>
      <c r="O399" s="253"/>
      <c r="P399" s="253"/>
      <c r="Q399" s="253"/>
      <c r="R399" s="253"/>
      <c r="S399" s="253"/>
      <c r="T399" s="254"/>
      <c r="U399" s="13"/>
      <c r="V399" s="13"/>
      <c r="W399" s="13"/>
      <c r="X399" s="13"/>
      <c r="Y399" s="13"/>
      <c r="Z399" s="13"/>
      <c r="AA399" s="13"/>
      <c r="AB399" s="13"/>
      <c r="AC399" s="13"/>
      <c r="AD399" s="13"/>
      <c r="AE399" s="13"/>
      <c r="AT399" s="255" t="s">
        <v>173</v>
      </c>
      <c r="AU399" s="255" t="s">
        <v>86</v>
      </c>
      <c r="AV399" s="13" t="s">
        <v>86</v>
      </c>
      <c r="AW399" s="13" t="s">
        <v>37</v>
      </c>
      <c r="AX399" s="13" t="s">
        <v>76</v>
      </c>
      <c r="AY399" s="255" t="s">
        <v>162</v>
      </c>
    </row>
    <row r="400" s="13" customFormat="1">
      <c r="A400" s="13"/>
      <c r="B400" s="245"/>
      <c r="C400" s="246"/>
      <c r="D400" s="241" t="s">
        <v>173</v>
      </c>
      <c r="E400" s="247" t="s">
        <v>19</v>
      </c>
      <c r="F400" s="248" t="s">
        <v>1017</v>
      </c>
      <c r="G400" s="246"/>
      <c r="H400" s="249">
        <v>50.090000000000003</v>
      </c>
      <c r="I400" s="250"/>
      <c r="J400" s="246"/>
      <c r="K400" s="246"/>
      <c r="L400" s="251"/>
      <c r="M400" s="252"/>
      <c r="N400" s="253"/>
      <c r="O400" s="253"/>
      <c r="P400" s="253"/>
      <c r="Q400" s="253"/>
      <c r="R400" s="253"/>
      <c r="S400" s="253"/>
      <c r="T400" s="254"/>
      <c r="U400" s="13"/>
      <c r="V400" s="13"/>
      <c r="W400" s="13"/>
      <c r="X400" s="13"/>
      <c r="Y400" s="13"/>
      <c r="Z400" s="13"/>
      <c r="AA400" s="13"/>
      <c r="AB400" s="13"/>
      <c r="AC400" s="13"/>
      <c r="AD400" s="13"/>
      <c r="AE400" s="13"/>
      <c r="AT400" s="255" t="s">
        <v>173</v>
      </c>
      <c r="AU400" s="255" t="s">
        <v>86</v>
      </c>
      <c r="AV400" s="13" t="s">
        <v>86</v>
      </c>
      <c r="AW400" s="13" t="s">
        <v>37</v>
      </c>
      <c r="AX400" s="13" t="s">
        <v>76</v>
      </c>
      <c r="AY400" s="255" t="s">
        <v>162</v>
      </c>
    </row>
    <row r="401" s="13" customFormat="1">
      <c r="A401" s="13"/>
      <c r="B401" s="245"/>
      <c r="C401" s="246"/>
      <c r="D401" s="241" t="s">
        <v>173</v>
      </c>
      <c r="E401" s="247" t="s">
        <v>19</v>
      </c>
      <c r="F401" s="248" t="s">
        <v>1018</v>
      </c>
      <c r="G401" s="246"/>
      <c r="H401" s="249">
        <v>213.845</v>
      </c>
      <c r="I401" s="250"/>
      <c r="J401" s="246"/>
      <c r="K401" s="246"/>
      <c r="L401" s="251"/>
      <c r="M401" s="252"/>
      <c r="N401" s="253"/>
      <c r="O401" s="253"/>
      <c r="P401" s="253"/>
      <c r="Q401" s="253"/>
      <c r="R401" s="253"/>
      <c r="S401" s="253"/>
      <c r="T401" s="254"/>
      <c r="U401" s="13"/>
      <c r="V401" s="13"/>
      <c r="W401" s="13"/>
      <c r="X401" s="13"/>
      <c r="Y401" s="13"/>
      <c r="Z401" s="13"/>
      <c r="AA401" s="13"/>
      <c r="AB401" s="13"/>
      <c r="AC401" s="13"/>
      <c r="AD401" s="13"/>
      <c r="AE401" s="13"/>
      <c r="AT401" s="255" t="s">
        <v>173</v>
      </c>
      <c r="AU401" s="255" t="s">
        <v>86</v>
      </c>
      <c r="AV401" s="13" t="s">
        <v>86</v>
      </c>
      <c r="AW401" s="13" t="s">
        <v>37</v>
      </c>
      <c r="AX401" s="13" t="s">
        <v>76</v>
      </c>
      <c r="AY401" s="255" t="s">
        <v>162</v>
      </c>
    </row>
    <row r="402" s="13" customFormat="1">
      <c r="A402" s="13"/>
      <c r="B402" s="245"/>
      <c r="C402" s="246"/>
      <c r="D402" s="241" t="s">
        <v>173</v>
      </c>
      <c r="E402" s="247" t="s">
        <v>19</v>
      </c>
      <c r="F402" s="248" t="s">
        <v>1019</v>
      </c>
      <c r="G402" s="246"/>
      <c r="H402" s="249">
        <v>25.960000000000001</v>
      </c>
      <c r="I402" s="250"/>
      <c r="J402" s="246"/>
      <c r="K402" s="246"/>
      <c r="L402" s="251"/>
      <c r="M402" s="252"/>
      <c r="N402" s="253"/>
      <c r="O402" s="253"/>
      <c r="P402" s="253"/>
      <c r="Q402" s="253"/>
      <c r="R402" s="253"/>
      <c r="S402" s="253"/>
      <c r="T402" s="254"/>
      <c r="U402" s="13"/>
      <c r="V402" s="13"/>
      <c r="W402" s="13"/>
      <c r="X402" s="13"/>
      <c r="Y402" s="13"/>
      <c r="Z402" s="13"/>
      <c r="AA402" s="13"/>
      <c r="AB402" s="13"/>
      <c r="AC402" s="13"/>
      <c r="AD402" s="13"/>
      <c r="AE402" s="13"/>
      <c r="AT402" s="255" t="s">
        <v>173</v>
      </c>
      <c r="AU402" s="255" t="s">
        <v>86</v>
      </c>
      <c r="AV402" s="13" t="s">
        <v>86</v>
      </c>
      <c r="AW402" s="13" t="s">
        <v>37</v>
      </c>
      <c r="AX402" s="13" t="s">
        <v>76</v>
      </c>
      <c r="AY402" s="255" t="s">
        <v>162</v>
      </c>
    </row>
    <row r="403" s="13" customFormat="1">
      <c r="A403" s="13"/>
      <c r="B403" s="245"/>
      <c r="C403" s="246"/>
      <c r="D403" s="241" t="s">
        <v>173</v>
      </c>
      <c r="E403" s="247" t="s">
        <v>19</v>
      </c>
      <c r="F403" s="248" t="s">
        <v>1020</v>
      </c>
      <c r="G403" s="246"/>
      <c r="H403" s="249">
        <v>100.8</v>
      </c>
      <c r="I403" s="250"/>
      <c r="J403" s="246"/>
      <c r="K403" s="246"/>
      <c r="L403" s="251"/>
      <c r="M403" s="252"/>
      <c r="N403" s="253"/>
      <c r="O403" s="253"/>
      <c r="P403" s="253"/>
      <c r="Q403" s="253"/>
      <c r="R403" s="253"/>
      <c r="S403" s="253"/>
      <c r="T403" s="254"/>
      <c r="U403" s="13"/>
      <c r="V403" s="13"/>
      <c r="W403" s="13"/>
      <c r="X403" s="13"/>
      <c r="Y403" s="13"/>
      <c r="Z403" s="13"/>
      <c r="AA403" s="13"/>
      <c r="AB403" s="13"/>
      <c r="AC403" s="13"/>
      <c r="AD403" s="13"/>
      <c r="AE403" s="13"/>
      <c r="AT403" s="255" t="s">
        <v>173</v>
      </c>
      <c r="AU403" s="255" t="s">
        <v>86</v>
      </c>
      <c r="AV403" s="13" t="s">
        <v>86</v>
      </c>
      <c r="AW403" s="13" t="s">
        <v>37</v>
      </c>
      <c r="AX403" s="13" t="s">
        <v>76</v>
      </c>
      <c r="AY403" s="255" t="s">
        <v>162</v>
      </c>
    </row>
    <row r="404" s="13" customFormat="1">
      <c r="A404" s="13"/>
      <c r="B404" s="245"/>
      <c r="C404" s="246"/>
      <c r="D404" s="241" t="s">
        <v>173</v>
      </c>
      <c r="E404" s="247" t="s">
        <v>19</v>
      </c>
      <c r="F404" s="248" t="s">
        <v>1021</v>
      </c>
      <c r="G404" s="246"/>
      <c r="H404" s="249">
        <v>49.18</v>
      </c>
      <c r="I404" s="250"/>
      <c r="J404" s="246"/>
      <c r="K404" s="246"/>
      <c r="L404" s="251"/>
      <c r="M404" s="252"/>
      <c r="N404" s="253"/>
      <c r="O404" s="253"/>
      <c r="P404" s="253"/>
      <c r="Q404" s="253"/>
      <c r="R404" s="253"/>
      <c r="S404" s="253"/>
      <c r="T404" s="254"/>
      <c r="U404" s="13"/>
      <c r="V404" s="13"/>
      <c r="W404" s="13"/>
      <c r="X404" s="13"/>
      <c r="Y404" s="13"/>
      <c r="Z404" s="13"/>
      <c r="AA404" s="13"/>
      <c r="AB404" s="13"/>
      <c r="AC404" s="13"/>
      <c r="AD404" s="13"/>
      <c r="AE404" s="13"/>
      <c r="AT404" s="255" t="s">
        <v>173</v>
      </c>
      <c r="AU404" s="255" t="s">
        <v>86</v>
      </c>
      <c r="AV404" s="13" t="s">
        <v>86</v>
      </c>
      <c r="AW404" s="13" t="s">
        <v>37</v>
      </c>
      <c r="AX404" s="13" t="s">
        <v>76</v>
      </c>
      <c r="AY404" s="255" t="s">
        <v>162</v>
      </c>
    </row>
    <row r="405" s="13" customFormat="1">
      <c r="A405" s="13"/>
      <c r="B405" s="245"/>
      <c r="C405" s="246"/>
      <c r="D405" s="241" t="s">
        <v>173</v>
      </c>
      <c r="E405" s="247" t="s">
        <v>19</v>
      </c>
      <c r="F405" s="248" t="s">
        <v>1022</v>
      </c>
      <c r="G405" s="246"/>
      <c r="H405" s="249">
        <v>107.52</v>
      </c>
      <c r="I405" s="250"/>
      <c r="J405" s="246"/>
      <c r="K405" s="246"/>
      <c r="L405" s="251"/>
      <c r="M405" s="252"/>
      <c r="N405" s="253"/>
      <c r="O405" s="253"/>
      <c r="P405" s="253"/>
      <c r="Q405" s="253"/>
      <c r="R405" s="253"/>
      <c r="S405" s="253"/>
      <c r="T405" s="254"/>
      <c r="U405" s="13"/>
      <c r="V405" s="13"/>
      <c r="W405" s="13"/>
      <c r="X405" s="13"/>
      <c r="Y405" s="13"/>
      <c r="Z405" s="13"/>
      <c r="AA405" s="13"/>
      <c r="AB405" s="13"/>
      <c r="AC405" s="13"/>
      <c r="AD405" s="13"/>
      <c r="AE405" s="13"/>
      <c r="AT405" s="255" t="s">
        <v>173</v>
      </c>
      <c r="AU405" s="255" t="s">
        <v>86</v>
      </c>
      <c r="AV405" s="13" t="s">
        <v>86</v>
      </c>
      <c r="AW405" s="13" t="s">
        <v>37</v>
      </c>
      <c r="AX405" s="13" t="s">
        <v>76</v>
      </c>
      <c r="AY405" s="255" t="s">
        <v>162</v>
      </c>
    </row>
    <row r="406" s="13" customFormat="1">
      <c r="A406" s="13"/>
      <c r="B406" s="245"/>
      <c r="C406" s="246"/>
      <c r="D406" s="241" t="s">
        <v>173</v>
      </c>
      <c r="E406" s="247" t="s">
        <v>19</v>
      </c>
      <c r="F406" s="248" t="s">
        <v>1023</v>
      </c>
      <c r="G406" s="246"/>
      <c r="H406" s="249">
        <v>72.680000000000007</v>
      </c>
      <c r="I406" s="250"/>
      <c r="J406" s="246"/>
      <c r="K406" s="246"/>
      <c r="L406" s="251"/>
      <c r="M406" s="252"/>
      <c r="N406" s="253"/>
      <c r="O406" s="253"/>
      <c r="P406" s="253"/>
      <c r="Q406" s="253"/>
      <c r="R406" s="253"/>
      <c r="S406" s="253"/>
      <c r="T406" s="254"/>
      <c r="U406" s="13"/>
      <c r="V406" s="13"/>
      <c r="W406" s="13"/>
      <c r="X406" s="13"/>
      <c r="Y406" s="13"/>
      <c r="Z406" s="13"/>
      <c r="AA406" s="13"/>
      <c r="AB406" s="13"/>
      <c r="AC406" s="13"/>
      <c r="AD406" s="13"/>
      <c r="AE406" s="13"/>
      <c r="AT406" s="255" t="s">
        <v>173</v>
      </c>
      <c r="AU406" s="255" t="s">
        <v>86</v>
      </c>
      <c r="AV406" s="13" t="s">
        <v>86</v>
      </c>
      <c r="AW406" s="13" t="s">
        <v>37</v>
      </c>
      <c r="AX406" s="13" t="s">
        <v>76</v>
      </c>
      <c r="AY406" s="255" t="s">
        <v>162</v>
      </c>
    </row>
    <row r="407" s="15" customFormat="1">
      <c r="A407" s="15"/>
      <c r="B407" s="267"/>
      <c r="C407" s="268"/>
      <c r="D407" s="241" t="s">
        <v>173</v>
      </c>
      <c r="E407" s="269" t="s">
        <v>19</v>
      </c>
      <c r="F407" s="270" t="s">
        <v>177</v>
      </c>
      <c r="G407" s="268"/>
      <c r="H407" s="271">
        <v>1049.845</v>
      </c>
      <c r="I407" s="272"/>
      <c r="J407" s="268"/>
      <c r="K407" s="268"/>
      <c r="L407" s="273"/>
      <c r="M407" s="274"/>
      <c r="N407" s="275"/>
      <c r="O407" s="275"/>
      <c r="P407" s="275"/>
      <c r="Q407" s="275"/>
      <c r="R407" s="275"/>
      <c r="S407" s="275"/>
      <c r="T407" s="276"/>
      <c r="U407" s="15"/>
      <c r="V407" s="15"/>
      <c r="W407" s="15"/>
      <c r="X407" s="15"/>
      <c r="Y407" s="15"/>
      <c r="Z407" s="15"/>
      <c r="AA407" s="15"/>
      <c r="AB407" s="15"/>
      <c r="AC407" s="15"/>
      <c r="AD407" s="15"/>
      <c r="AE407" s="15"/>
      <c r="AT407" s="277" t="s">
        <v>173</v>
      </c>
      <c r="AU407" s="277" t="s">
        <v>86</v>
      </c>
      <c r="AV407" s="15" t="s">
        <v>169</v>
      </c>
      <c r="AW407" s="15" t="s">
        <v>37</v>
      </c>
      <c r="AX407" s="15" t="s">
        <v>84</v>
      </c>
      <c r="AY407" s="277" t="s">
        <v>162</v>
      </c>
    </row>
    <row r="408" s="2" customFormat="1" ht="16.5" customHeight="1">
      <c r="A408" s="40"/>
      <c r="B408" s="41"/>
      <c r="C408" s="288" t="s">
        <v>432</v>
      </c>
      <c r="D408" s="288" t="s">
        <v>346</v>
      </c>
      <c r="E408" s="289" t="s">
        <v>1024</v>
      </c>
      <c r="F408" s="290" t="s">
        <v>361</v>
      </c>
      <c r="G408" s="291" t="s">
        <v>334</v>
      </c>
      <c r="H408" s="292">
        <v>2099.6900000000001</v>
      </c>
      <c r="I408" s="293"/>
      <c r="J408" s="294">
        <f>ROUND(I408*H408,2)</f>
        <v>0</v>
      </c>
      <c r="K408" s="290" t="s">
        <v>168</v>
      </c>
      <c r="L408" s="295"/>
      <c r="M408" s="296" t="s">
        <v>19</v>
      </c>
      <c r="N408" s="297" t="s">
        <v>47</v>
      </c>
      <c r="O408" s="86"/>
      <c r="P408" s="237">
        <f>O408*H408</f>
        <v>0</v>
      </c>
      <c r="Q408" s="237">
        <v>0</v>
      </c>
      <c r="R408" s="237">
        <f>Q408*H408</f>
        <v>0</v>
      </c>
      <c r="S408" s="237">
        <v>0</v>
      </c>
      <c r="T408" s="238">
        <f>S408*H408</f>
        <v>0</v>
      </c>
      <c r="U408" s="40"/>
      <c r="V408" s="40"/>
      <c r="W408" s="40"/>
      <c r="X408" s="40"/>
      <c r="Y408" s="40"/>
      <c r="Z408" s="40"/>
      <c r="AA408" s="40"/>
      <c r="AB408" s="40"/>
      <c r="AC408" s="40"/>
      <c r="AD408" s="40"/>
      <c r="AE408" s="40"/>
      <c r="AR408" s="239" t="s">
        <v>211</v>
      </c>
      <c r="AT408" s="239" t="s">
        <v>346</v>
      </c>
      <c r="AU408" s="239" t="s">
        <v>86</v>
      </c>
      <c r="AY408" s="19" t="s">
        <v>162</v>
      </c>
      <c r="BE408" s="240">
        <f>IF(N408="základní",J408,0)</f>
        <v>0</v>
      </c>
      <c r="BF408" s="240">
        <f>IF(N408="snížená",J408,0)</f>
        <v>0</v>
      </c>
      <c r="BG408" s="240">
        <f>IF(N408="zákl. přenesená",J408,0)</f>
        <v>0</v>
      </c>
      <c r="BH408" s="240">
        <f>IF(N408="sníž. přenesená",J408,0)</f>
        <v>0</v>
      </c>
      <c r="BI408" s="240">
        <f>IF(N408="nulová",J408,0)</f>
        <v>0</v>
      </c>
      <c r="BJ408" s="19" t="s">
        <v>84</v>
      </c>
      <c r="BK408" s="240">
        <f>ROUND(I408*H408,2)</f>
        <v>0</v>
      </c>
      <c r="BL408" s="19" t="s">
        <v>169</v>
      </c>
      <c r="BM408" s="239" t="s">
        <v>1025</v>
      </c>
    </row>
    <row r="409" s="13" customFormat="1">
      <c r="A409" s="13"/>
      <c r="B409" s="245"/>
      <c r="C409" s="246"/>
      <c r="D409" s="241" t="s">
        <v>173</v>
      </c>
      <c r="E409" s="246"/>
      <c r="F409" s="248" t="s">
        <v>1026</v>
      </c>
      <c r="G409" s="246"/>
      <c r="H409" s="249">
        <v>2099.6900000000001</v>
      </c>
      <c r="I409" s="250"/>
      <c r="J409" s="246"/>
      <c r="K409" s="246"/>
      <c r="L409" s="251"/>
      <c r="M409" s="252"/>
      <c r="N409" s="253"/>
      <c r="O409" s="253"/>
      <c r="P409" s="253"/>
      <c r="Q409" s="253"/>
      <c r="R409" s="253"/>
      <c r="S409" s="253"/>
      <c r="T409" s="254"/>
      <c r="U409" s="13"/>
      <c r="V409" s="13"/>
      <c r="W409" s="13"/>
      <c r="X409" s="13"/>
      <c r="Y409" s="13"/>
      <c r="Z409" s="13"/>
      <c r="AA409" s="13"/>
      <c r="AB409" s="13"/>
      <c r="AC409" s="13"/>
      <c r="AD409" s="13"/>
      <c r="AE409" s="13"/>
      <c r="AT409" s="255" t="s">
        <v>173</v>
      </c>
      <c r="AU409" s="255" t="s">
        <v>86</v>
      </c>
      <c r="AV409" s="13" t="s">
        <v>86</v>
      </c>
      <c r="AW409" s="13" t="s">
        <v>4</v>
      </c>
      <c r="AX409" s="13" t="s">
        <v>84</v>
      </c>
      <c r="AY409" s="255" t="s">
        <v>162</v>
      </c>
    </row>
    <row r="410" s="2" customFormat="1" ht="21.75" customHeight="1">
      <c r="A410" s="40"/>
      <c r="B410" s="41"/>
      <c r="C410" s="228" t="s">
        <v>437</v>
      </c>
      <c r="D410" s="228" t="s">
        <v>164</v>
      </c>
      <c r="E410" s="229" t="s">
        <v>1027</v>
      </c>
      <c r="F410" s="230" t="s">
        <v>1028</v>
      </c>
      <c r="G410" s="231" t="s">
        <v>167</v>
      </c>
      <c r="H410" s="232">
        <v>444.14999999999998</v>
      </c>
      <c r="I410" s="233"/>
      <c r="J410" s="234">
        <f>ROUND(I410*H410,2)</f>
        <v>0</v>
      </c>
      <c r="K410" s="230" t="s">
        <v>168</v>
      </c>
      <c r="L410" s="46"/>
      <c r="M410" s="235" t="s">
        <v>19</v>
      </c>
      <c r="N410" s="236" t="s">
        <v>47</v>
      </c>
      <c r="O410" s="86"/>
      <c r="P410" s="237">
        <f>O410*H410</f>
        <v>0</v>
      </c>
      <c r="Q410" s="237">
        <v>0</v>
      </c>
      <c r="R410" s="237">
        <f>Q410*H410</f>
        <v>0</v>
      </c>
      <c r="S410" s="237">
        <v>0</v>
      </c>
      <c r="T410" s="238">
        <f>S410*H410</f>
        <v>0</v>
      </c>
      <c r="U410" s="40"/>
      <c r="V410" s="40"/>
      <c r="W410" s="40"/>
      <c r="X410" s="40"/>
      <c r="Y410" s="40"/>
      <c r="Z410" s="40"/>
      <c r="AA410" s="40"/>
      <c r="AB410" s="40"/>
      <c r="AC410" s="40"/>
      <c r="AD410" s="40"/>
      <c r="AE410" s="40"/>
      <c r="AR410" s="239" t="s">
        <v>169</v>
      </c>
      <c r="AT410" s="239" t="s">
        <v>164</v>
      </c>
      <c r="AU410" s="239" t="s">
        <v>86</v>
      </c>
      <c r="AY410" s="19" t="s">
        <v>162</v>
      </c>
      <c r="BE410" s="240">
        <f>IF(N410="základní",J410,0)</f>
        <v>0</v>
      </c>
      <c r="BF410" s="240">
        <f>IF(N410="snížená",J410,0)</f>
        <v>0</v>
      </c>
      <c r="BG410" s="240">
        <f>IF(N410="zákl. přenesená",J410,0)</f>
        <v>0</v>
      </c>
      <c r="BH410" s="240">
        <f>IF(N410="sníž. přenesená",J410,0)</f>
        <v>0</v>
      </c>
      <c r="BI410" s="240">
        <f>IF(N410="nulová",J410,0)</f>
        <v>0</v>
      </c>
      <c r="BJ410" s="19" t="s">
        <v>84</v>
      </c>
      <c r="BK410" s="240">
        <f>ROUND(I410*H410,2)</f>
        <v>0</v>
      </c>
      <c r="BL410" s="19" t="s">
        <v>169</v>
      </c>
      <c r="BM410" s="239" t="s">
        <v>1029</v>
      </c>
    </row>
    <row r="411" s="2" customFormat="1">
      <c r="A411" s="40"/>
      <c r="B411" s="41"/>
      <c r="C411" s="42"/>
      <c r="D411" s="241" t="s">
        <v>171</v>
      </c>
      <c r="E411" s="42"/>
      <c r="F411" s="242" t="s">
        <v>368</v>
      </c>
      <c r="G411" s="42"/>
      <c r="H411" s="42"/>
      <c r="I411" s="148"/>
      <c r="J411" s="42"/>
      <c r="K411" s="42"/>
      <c r="L411" s="46"/>
      <c r="M411" s="243"/>
      <c r="N411" s="244"/>
      <c r="O411" s="86"/>
      <c r="P411" s="86"/>
      <c r="Q411" s="86"/>
      <c r="R411" s="86"/>
      <c r="S411" s="86"/>
      <c r="T411" s="87"/>
      <c r="U411" s="40"/>
      <c r="V411" s="40"/>
      <c r="W411" s="40"/>
      <c r="X411" s="40"/>
      <c r="Y411" s="40"/>
      <c r="Z411" s="40"/>
      <c r="AA411" s="40"/>
      <c r="AB411" s="40"/>
      <c r="AC411" s="40"/>
      <c r="AD411" s="40"/>
      <c r="AE411" s="40"/>
      <c r="AT411" s="19" t="s">
        <v>171</v>
      </c>
      <c r="AU411" s="19" t="s">
        <v>86</v>
      </c>
    </row>
    <row r="412" s="13" customFormat="1">
      <c r="A412" s="13"/>
      <c r="B412" s="245"/>
      <c r="C412" s="246"/>
      <c r="D412" s="241" t="s">
        <v>173</v>
      </c>
      <c r="E412" s="247" t="s">
        <v>19</v>
      </c>
      <c r="F412" s="248" t="s">
        <v>1030</v>
      </c>
      <c r="G412" s="246"/>
      <c r="H412" s="249">
        <v>9.25</v>
      </c>
      <c r="I412" s="250"/>
      <c r="J412" s="246"/>
      <c r="K412" s="246"/>
      <c r="L412" s="251"/>
      <c r="M412" s="252"/>
      <c r="N412" s="253"/>
      <c r="O412" s="253"/>
      <c r="P412" s="253"/>
      <c r="Q412" s="253"/>
      <c r="R412" s="253"/>
      <c r="S412" s="253"/>
      <c r="T412" s="254"/>
      <c r="U412" s="13"/>
      <c r="V412" s="13"/>
      <c r="W412" s="13"/>
      <c r="X412" s="13"/>
      <c r="Y412" s="13"/>
      <c r="Z412" s="13"/>
      <c r="AA412" s="13"/>
      <c r="AB412" s="13"/>
      <c r="AC412" s="13"/>
      <c r="AD412" s="13"/>
      <c r="AE412" s="13"/>
      <c r="AT412" s="255" t="s">
        <v>173</v>
      </c>
      <c r="AU412" s="255" t="s">
        <v>86</v>
      </c>
      <c r="AV412" s="13" t="s">
        <v>86</v>
      </c>
      <c r="AW412" s="13" t="s">
        <v>37</v>
      </c>
      <c r="AX412" s="13" t="s">
        <v>76</v>
      </c>
      <c r="AY412" s="255" t="s">
        <v>162</v>
      </c>
    </row>
    <row r="413" s="13" customFormat="1">
      <c r="A413" s="13"/>
      <c r="B413" s="245"/>
      <c r="C413" s="246"/>
      <c r="D413" s="241" t="s">
        <v>173</v>
      </c>
      <c r="E413" s="247" t="s">
        <v>19</v>
      </c>
      <c r="F413" s="248" t="s">
        <v>1031</v>
      </c>
      <c r="G413" s="246"/>
      <c r="H413" s="249">
        <v>94.599999999999994</v>
      </c>
      <c r="I413" s="250"/>
      <c r="J413" s="246"/>
      <c r="K413" s="246"/>
      <c r="L413" s="251"/>
      <c r="M413" s="252"/>
      <c r="N413" s="253"/>
      <c r="O413" s="253"/>
      <c r="P413" s="253"/>
      <c r="Q413" s="253"/>
      <c r="R413" s="253"/>
      <c r="S413" s="253"/>
      <c r="T413" s="254"/>
      <c r="U413" s="13"/>
      <c r="V413" s="13"/>
      <c r="W413" s="13"/>
      <c r="X413" s="13"/>
      <c r="Y413" s="13"/>
      <c r="Z413" s="13"/>
      <c r="AA413" s="13"/>
      <c r="AB413" s="13"/>
      <c r="AC413" s="13"/>
      <c r="AD413" s="13"/>
      <c r="AE413" s="13"/>
      <c r="AT413" s="255" t="s">
        <v>173</v>
      </c>
      <c r="AU413" s="255" t="s">
        <v>86</v>
      </c>
      <c r="AV413" s="13" t="s">
        <v>86</v>
      </c>
      <c r="AW413" s="13" t="s">
        <v>37</v>
      </c>
      <c r="AX413" s="13" t="s">
        <v>76</v>
      </c>
      <c r="AY413" s="255" t="s">
        <v>162</v>
      </c>
    </row>
    <row r="414" s="13" customFormat="1">
      <c r="A414" s="13"/>
      <c r="B414" s="245"/>
      <c r="C414" s="246"/>
      <c r="D414" s="241" t="s">
        <v>173</v>
      </c>
      <c r="E414" s="247" t="s">
        <v>19</v>
      </c>
      <c r="F414" s="248" t="s">
        <v>1032</v>
      </c>
      <c r="G414" s="246"/>
      <c r="H414" s="249">
        <v>127.84999999999999</v>
      </c>
      <c r="I414" s="250"/>
      <c r="J414" s="246"/>
      <c r="K414" s="246"/>
      <c r="L414" s="251"/>
      <c r="M414" s="252"/>
      <c r="N414" s="253"/>
      <c r="O414" s="253"/>
      <c r="P414" s="253"/>
      <c r="Q414" s="253"/>
      <c r="R414" s="253"/>
      <c r="S414" s="253"/>
      <c r="T414" s="254"/>
      <c r="U414" s="13"/>
      <c r="V414" s="13"/>
      <c r="W414" s="13"/>
      <c r="X414" s="13"/>
      <c r="Y414" s="13"/>
      <c r="Z414" s="13"/>
      <c r="AA414" s="13"/>
      <c r="AB414" s="13"/>
      <c r="AC414" s="13"/>
      <c r="AD414" s="13"/>
      <c r="AE414" s="13"/>
      <c r="AT414" s="255" t="s">
        <v>173</v>
      </c>
      <c r="AU414" s="255" t="s">
        <v>86</v>
      </c>
      <c r="AV414" s="13" t="s">
        <v>86</v>
      </c>
      <c r="AW414" s="13" t="s">
        <v>37</v>
      </c>
      <c r="AX414" s="13" t="s">
        <v>76</v>
      </c>
      <c r="AY414" s="255" t="s">
        <v>162</v>
      </c>
    </row>
    <row r="415" s="13" customFormat="1">
      <c r="A415" s="13"/>
      <c r="B415" s="245"/>
      <c r="C415" s="246"/>
      <c r="D415" s="241" t="s">
        <v>173</v>
      </c>
      <c r="E415" s="247" t="s">
        <v>19</v>
      </c>
      <c r="F415" s="248" t="s">
        <v>1033</v>
      </c>
      <c r="G415" s="246"/>
      <c r="H415" s="249">
        <v>114.84999999999999</v>
      </c>
      <c r="I415" s="250"/>
      <c r="J415" s="246"/>
      <c r="K415" s="246"/>
      <c r="L415" s="251"/>
      <c r="M415" s="252"/>
      <c r="N415" s="253"/>
      <c r="O415" s="253"/>
      <c r="P415" s="253"/>
      <c r="Q415" s="253"/>
      <c r="R415" s="253"/>
      <c r="S415" s="253"/>
      <c r="T415" s="254"/>
      <c r="U415" s="13"/>
      <c r="V415" s="13"/>
      <c r="W415" s="13"/>
      <c r="X415" s="13"/>
      <c r="Y415" s="13"/>
      <c r="Z415" s="13"/>
      <c r="AA415" s="13"/>
      <c r="AB415" s="13"/>
      <c r="AC415" s="13"/>
      <c r="AD415" s="13"/>
      <c r="AE415" s="13"/>
      <c r="AT415" s="255" t="s">
        <v>173</v>
      </c>
      <c r="AU415" s="255" t="s">
        <v>86</v>
      </c>
      <c r="AV415" s="13" t="s">
        <v>86</v>
      </c>
      <c r="AW415" s="13" t="s">
        <v>37</v>
      </c>
      <c r="AX415" s="13" t="s">
        <v>76</v>
      </c>
      <c r="AY415" s="255" t="s">
        <v>162</v>
      </c>
    </row>
    <row r="416" s="13" customFormat="1">
      <c r="A416" s="13"/>
      <c r="B416" s="245"/>
      <c r="C416" s="246"/>
      <c r="D416" s="241" t="s">
        <v>173</v>
      </c>
      <c r="E416" s="247" t="s">
        <v>19</v>
      </c>
      <c r="F416" s="248" t="s">
        <v>1034</v>
      </c>
      <c r="G416" s="246"/>
      <c r="H416" s="249">
        <v>92</v>
      </c>
      <c r="I416" s="250"/>
      <c r="J416" s="246"/>
      <c r="K416" s="246"/>
      <c r="L416" s="251"/>
      <c r="M416" s="252"/>
      <c r="N416" s="253"/>
      <c r="O416" s="253"/>
      <c r="P416" s="253"/>
      <c r="Q416" s="253"/>
      <c r="R416" s="253"/>
      <c r="S416" s="253"/>
      <c r="T416" s="254"/>
      <c r="U416" s="13"/>
      <c r="V416" s="13"/>
      <c r="W416" s="13"/>
      <c r="X416" s="13"/>
      <c r="Y416" s="13"/>
      <c r="Z416" s="13"/>
      <c r="AA416" s="13"/>
      <c r="AB416" s="13"/>
      <c r="AC416" s="13"/>
      <c r="AD416" s="13"/>
      <c r="AE416" s="13"/>
      <c r="AT416" s="255" t="s">
        <v>173</v>
      </c>
      <c r="AU416" s="255" t="s">
        <v>86</v>
      </c>
      <c r="AV416" s="13" t="s">
        <v>86</v>
      </c>
      <c r="AW416" s="13" t="s">
        <v>37</v>
      </c>
      <c r="AX416" s="13" t="s">
        <v>76</v>
      </c>
      <c r="AY416" s="255" t="s">
        <v>162</v>
      </c>
    </row>
    <row r="417" s="13" customFormat="1">
      <c r="A417" s="13"/>
      <c r="B417" s="245"/>
      <c r="C417" s="246"/>
      <c r="D417" s="241" t="s">
        <v>173</v>
      </c>
      <c r="E417" s="247" t="s">
        <v>19</v>
      </c>
      <c r="F417" s="248" t="s">
        <v>1035</v>
      </c>
      <c r="G417" s="246"/>
      <c r="H417" s="249">
        <v>5.5999999999999996</v>
      </c>
      <c r="I417" s="250"/>
      <c r="J417" s="246"/>
      <c r="K417" s="246"/>
      <c r="L417" s="251"/>
      <c r="M417" s="252"/>
      <c r="N417" s="253"/>
      <c r="O417" s="253"/>
      <c r="P417" s="253"/>
      <c r="Q417" s="253"/>
      <c r="R417" s="253"/>
      <c r="S417" s="253"/>
      <c r="T417" s="254"/>
      <c r="U417" s="13"/>
      <c r="V417" s="13"/>
      <c r="W417" s="13"/>
      <c r="X417" s="13"/>
      <c r="Y417" s="13"/>
      <c r="Z417" s="13"/>
      <c r="AA417" s="13"/>
      <c r="AB417" s="13"/>
      <c r="AC417" s="13"/>
      <c r="AD417" s="13"/>
      <c r="AE417" s="13"/>
      <c r="AT417" s="255" t="s">
        <v>173</v>
      </c>
      <c r="AU417" s="255" t="s">
        <v>86</v>
      </c>
      <c r="AV417" s="13" t="s">
        <v>86</v>
      </c>
      <c r="AW417" s="13" t="s">
        <v>37</v>
      </c>
      <c r="AX417" s="13" t="s">
        <v>76</v>
      </c>
      <c r="AY417" s="255" t="s">
        <v>162</v>
      </c>
    </row>
    <row r="418" s="15" customFormat="1">
      <c r="A418" s="15"/>
      <c r="B418" s="267"/>
      <c r="C418" s="268"/>
      <c r="D418" s="241" t="s">
        <v>173</v>
      </c>
      <c r="E418" s="269" t="s">
        <v>19</v>
      </c>
      <c r="F418" s="270" t="s">
        <v>1036</v>
      </c>
      <c r="G418" s="268"/>
      <c r="H418" s="271">
        <v>444.14999999999998</v>
      </c>
      <c r="I418" s="272"/>
      <c r="J418" s="268"/>
      <c r="K418" s="268"/>
      <c r="L418" s="273"/>
      <c r="M418" s="274"/>
      <c r="N418" s="275"/>
      <c r="O418" s="275"/>
      <c r="P418" s="275"/>
      <c r="Q418" s="275"/>
      <c r="R418" s="275"/>
      <c r="S418" s="275"/>
      <c r="T418" s="276"/>
      <c r="U418" s="15"/>
      <c r="V418" s="15"/>
      <c r="W418" s="15"/>
      <c r="X418" s="15"/>
      <c r="Y418" s="15"/>
      <c r="Z418" s="15"/>
      <c r="AA418" s="15"/>
      <c r="AB418" s="15"/>
      <c r="AC418" s="15"/>
      <c r="AD418" s="15"/>
      <c r="AE418" s="15"/>
      <c r="AT418" s="277" t="s">
        <v>173</v>
      </c>
      <c r="AU418" s="277" t="s">
        <v>86</v>
      </c>
      <c r="AV418" s="15" t="s">
        <v>169</v>
      </c>
      <c r="AW418" s="15" t="s">
        <v>37</v>
      </c>
      <c r="AX418" s="15" t="s">
        <v>84</v>
      </c>
      <c r="AY418" s="277" t="s">
        <v>162</v>
      </c>
    </row>
    <row r="419" s="2" customFormat="1" ht="21.75" customHeight="1">
      <c r="A419" s="40"/>
      <c r="B419" s="41"/>
      <c r="C419" s="228" t="s">
        <v>442</v>
      </c>
      <c r="D419" s="228" t="s">
        <v>164</v>
      </c>
      <c r="E419" s="229" t="s">
        <v>371</v>
      </c>
      <c r="F419" s="230" t="s">
        <v>372</v>
      </c>
      <c r="G419" s="231" t="s">
        <v>167</v>
      </c>
      <c r="H419" s="232">
        <v>444.14999999999998</v>
      </c>
      <c r="I419" s="233"/>
      <c r="J419" s="234">
        <f>ROUND(I419*H419,2)</f>
        <v>0</v>
      </c>
      <c r="K419" s="230" t="s">
        <v>168</v>
      </c>
      <c r="L419" s="46"/>
      <c r="M419" s="235" t="s">
        <v>19</v>
      </c>
      <c r="N419" s="236" t="s">
        <v>47</v>
      </c>
      <c r="O419" s="86"/>
      <c r="P419" s="237">
        <f>O419*H419</f>
        <v>0</v>
      </c>
      <c r="Q419" s="237">
        <v>0</v>
      </c>
      <c r="R419" s="237">
        <f>Q419*H419</f>
        <v>0</v>
      </c>
      <c r="S419" s="237">
        <v>0</v>
      </c>
      <c r="T419" s="238">
        <f>S419*H419</f>
        <v>0</v>
      </c>
      <c r="U419" s="40"/>
      <c r="V419" s="40"/>
      <c r="W419" s="40"/>
      <c r="X419" s="40"/>
      <c r="Y419" s="40"/>
      <c r="Z419" s="40"/>
      <c r="AA419" s="40"/>
      <c r="AB419" s="40"/>
      <c r="AC419" s="40"/>
      <c r="AD419" s="40"/>
      <c r="AE419" s="40"/>
      <c r="AR419" s="239" t="s">
        <v>169</v>
      </c>
      <c r="AT419" s="239" t="s">
        <v>164</v>
      </c>
      <c r="AU419" s="239" t="s">
        <v>86</v>
      </c>
      <c r="AY419" s="19" t="s">
        <v>162</v>
      </c>
      <c r="BE419" s="240">
        <f>IF(N419="základní",J419,0)</f>
        <v>0</v>
      </c>
      <c r="BF419" s="240">
        <f>IF(N419="snížená",J419,0)</f>
        <v>0</v>
      </c>
      <c r="BG419" s="240">
        <f>IF(N419="zákl. přenesená",J419,0)</f>
        <v>0</v>
      </c>
      <c r="BH419" s="240">
        <f>IF(N419="sníž. přenesená",J419,0)</f>
        <v>0</v>
      </c>
      <c r="BI419" s="240">
        <f>IF(N419="nulová",J419,0)</f>
        <v>0</v>
      </c>
      <c r="BJ419" s="19" t="s">
        <v>84</v>
      </c>
      <c r="BK419" s="240">
        <f>ROUND(I419*H419,2)</f>
        <v>0</v>
      </c>
      <c r="BL419" s="19" t="s">
        <v>169</v>
      </c>
      <c r="BM419" s="239" t="s">
        <v>1037</v>
      </c>
    </row>
    <row r="420" s="2" customFormat="1">
      <c r="A420" s="40"/>
      <c r="B420" s="41"/>
      <c r="C420" s="42"/>
      <c r="D420" s="241" t="s">
        <v>171</v>
      </c>
      <c r="E420" s="42"/>
      <c r="F420" s="242" t="s">
        <v>374</v>
      </c>
      <c r="G420" s="42"/>
      <c r="H420" s="42"/>
      <c r="I420" s="148"/>
      <c r="J420" s="42"/>
      <c r="K420" s="42"/>
      <c r="L420" s="46"/>
      <c r="M420" s="243"/>
      <c r="N420" s="244"/>
      <c r="O420" s="86"/>
      <c r="P420" s="86"/>
      <c r="Q420" s="86"/>
      <c r="R420" s="86"/>
      <c r="S420" s="86"/>
      <c r="T420" s="87"/>
      <c r="U420" s="40"/>
      <c r="V420" s="40"/>
      <c r="W420" s="40"/>
      <c r="X420" s="40"/>
      <c r="Y420" s="40"/>
      <c r="Z420" s="40"/>
      <c r="AA420" s="40"/>
      <c r="AB420" s="40"/>
      <c r="AC420" s="40"/>
      <c r="AD420" s="40"/>
      <c r="AE420" s="40"/>
      <c r="AT420" s="19" t="s">
        <v>171</v>
      </c>
      <c r="AU420" s="19" t="s">
        <v>86</v>
      </c>
    </row>
    <row r="421" s="2" customFormat="1" ht="16.5" customHeight="1">
      <c r="A421" s="40"/>
      <c r="B421" s="41"/>
      <c r="C421" s="288" t="s">
        <v>448</v>
      </c>
      <c r="D421" s="288" t="s">
        <v>346</v>
      </c>
      <c r="E421" s="289" t="s">
        <v>376</v>
      </c>
      <c r="F421" s="290" t="s">
        <v>377</v>
      </c>
      <c r="G421" s="291" t="s">
        <v>378</v>
      </c>
      <c r="H421" s="292">
        <v>6.6619999999999999</v>
      </c>
      <c r="I421" s="293"/>
      <c r="J421" s="294">
        <f>ROUND(I421*H421,2)</f>
        <v>0</v>
      </c>
      <c r="K421" s="290" t="s">
        <v>168</v>
      </c>
      <c r="L421" s="295"/>
      <c r="M421" s="296" t="s">
        <v>19</v>
      </c>
      <c r="N421" s="297" t="s">
        <v>47</v>
      </c>
      <c r="O421" s="86"/>
      <c r="P421" s="237">
        <f>O421*H421</f>
        <v>0</v>
      </c>
      <c r="Q421" s="237">
        <v>0.001</v>
      </c>
      <c r="R421" s="237">
        <f>Q421*H421</f>
        <v>0.0066620000000000004</v>
      </c>
      <c r="S421" s="237">
        <v>0</v>
      </c>
      <c r="T421" s="238">
        <f>S421*H421</f>
        <v>0</v>
      </c>
      <c r="U421" s="40"/>
      <c r="V421" s="40"/>
      <c r="W421" s="40"/>
      <c r="X421" s="40"/>
      <c r="Y421" s="40"/>
      <c r="Z421" s="40"/>
      <c r="AA421" s="40"/>
      <c r="AB421" s="40"/>
      <c r="AC421" s="40"/>
      <c r="AD421" s="40"/>
      <c r="AE421" s="40"/>
      <c r="AR421" s="239" t="s">
        <v>211</v>
      </c>
      <c r="AT421" s="239" t="s">
        <v>346</v>
      </c>
      <c r="AU421" s="239" t="s">
        <v>86</v>
      </c>
      <c r="AY421" s="19" t="s">
        <v>162</v>
      </c>
      <c r="BE421" s="240">
        <f>IF(N421="základní",J421,0)</f>
        <v>0</v>
      </c>
      <c r="BF421" s="240">
        <f>IF(N421="snížená",J421,0)</f>
        <v>0</v>
      </c>
      <c r="BG421" s="240">
        <f>IF(N421="zákl. přenesená",J421,0)</f>
        <v>0</v>
      </c>
      <c r="BH421" s="240">
        <f>IF(N421="sníž. přenesená",J421,0)</f>
        <v>0</v>
      </c>
      <c r="BI421" s="240">
        <f>IF(N421="nulová",J421,0)</f>
        <v>0</v>
      </c>
      <c r="BJ421" s="19" t="s">
        <v>84</v>
      </c>
      <c r="BK421" s="240">
        <f>ROUND(I421*H421,2)</f>
        <v>0</v>
      </c>
      <c r="BL421" s="19" t="s">
        <v>169</v>
      </c>
      <c r="BM421" s="239" t="s">
        <v>1038</v>
      </c>
    </row>
    <row r="422" s="13" customFormat="1">
      <c r="A422" s="13"/>
      <c r="B422" s="245"/>
      <c r="C422" s="246"/>
      <c r="D422" s="241" t="s">
        <v>173</v>
      </c>
      <c r="E422" s="246"/>
      <c r="F422" s="248" t="s">
        <v>1039</v>
      </c>
      <c r="G422" s="246"/>
      <c r="H422" s="249">
        <v>6.6619999999999999</v>
      </c>
      <c r="I422" s="250"/>
      <c r="J422" s="246"/>
      <c r="K422" s="246"/>
      <c r="L422" s="251"/>
      <c r="M422" s="252"/>
      <c r="N422" s="253"/>
      <c r="O422" s="253"/>
      <c r="P422" s="253"/>
      <c r="Q422" s="253"/>
      <c r="R422" s="253"/>
      <c r="S422" s="253"/>
      <c r="T422" s="254"/>
      <c r="U422" s="13"/>
      <c r="V422" s="13"/>
      <c r="W422" s="13"/>
      <c r="X422" s="13"/>
      <c r="Y422" s="13"/>
      <c r="Z422" s="13"/>
      <c r="AA422" s="13"/>
      <c r="AB422" s="13"/>
      <c r="AC422" s="13"/>
      <c r="AD422" s="13"/>
      <c r="AE422" s="13"/>
      <c r="AT422" s="255" t="s">
        <v>173</v>
      </c>
      <c r="AU422" s="255" t="s">
        <v>86</v>
      </c>
      <c r="AV422" s="13" t="s">
        <v>86</v>
      </c>
      <c r="AW422" s="13" t="s">
        <v>4</v>
      </c>
      <c r="AX422" s="13" t="s">
        <v>84</v>
      </c>
      <c r="AY422" s="255" t="s">
        <v>162</v>
      </c>
    </row>
    <row r="423" s="12" customFormat="1" ht="22.8" customHeight="1">
      <c r="A423" s="12"/>
      <c r="B423" s="212"/>
      <c r="C423" s="213"/>
      <c r="D423" s="214" t="s">
        <v>75</v>
      </c>
      <c r="E423" s="226" t="s">
        <v>86</v>
      </c>
      <c r="F423" s="226" t="s">
        <v>381</v>
      </c>
      <c r="G423" s="213"/>
      <c r="H423" s="213"/>
      <c r="I423" s="216"/>
      <c r="J423" s="227">
        <f>BK423</f>
        <v>0</v>
      </c>
      <c r="K423" s="213"/>
      <c r="L423" s="218"/>
      <c r="M423" s="219"/>
      <c r="N423" s="220"/>
      <c r="O423" s="220"/>
      <c r="P423" s="221">
        <f>SUM(P424:P430)</f>
        <v>0</v>
      </c>
      <c r="Q423" s="220"/>
      <c r="R423" s="221">
        <f>SUM(R424:R430)</f>
        <v>62.306750000000001</v>
      </c>
      <c r="S423" s="220"/>
      <c r="T423" s="222">
        <f>SUM(T424:T430)</f>
        <v>0</v>
      </c>
      <c r="U423" s="12"/>
      <c r="V423" s="12"/>
      <c r="W423" s="12"/>
      <c r="X423" s="12"/>
      <c r="Y423" s="12"/>
      <c r="Z423" s="12"/>
      <c r="AA423" s="12"/>
      <c r="AB423" s="12"/>
      <c r="AC423" s="12"/>
      <c r="AD423" s="12"/>
      <c r="AE423" s="12"/>
      <c r="AR423" s="223" t="s">
        <v>84</v>
      </c>
      <c r="AT423" s="224" t="s">
        <v>75</v>
      </c>
      <c r="AU423" s="224" t="s">
        <v>84</v>
      </c>
      <c r="AY423" s="223" t="s">
        <v>162</v>
      </c>
      <c r="BK423" s="225">
        <f>SUM(BK424:BK430)</f>
        <v>0</v>
      </c>
    </row>
    <row r="424" s="2" customFormat="1" ht="21.75" customHeight="1">
      <c r="A424" s="40"/>
      <c r="B424" s="41"/>
      <c r="C424" s="228" t="s">
        <v>453</v>
      </c>
      <c r="D424" s="228" t="s">
        <v>164</v>
      </c>
      <c r="E424" s="229" t="s">
        <v>383</v>
      </c>
      <c r="F424" s="230" t="s">
        <v>384</v>
      </c>
      <c r="G424" s="231" t="s">
        <v>202</v>
      </c>
      <c r="H424" s="232">
        <v>275</v>
      </c>
      <c r="I424" s="233"/>
      <c r="J424" s="234">
        <f>ROUND(I424*H424,2)</f>
        <v>0</v>
      </c>
      <c r="K424" s="230" t="s">
        <v>168</v>
      </c>
      <c r="L424" s="46"/>
      <c r="M424" s="235" t="s">
        <v>19</v>
      </c>
      <c r="N424" s="236" t="s">
        <v>47</v>
      </c>
      <c r="O424" s="86"/>
      <c r="P424" s="237">
        <f>O424*H424</f>
        <v>0</v>
      </c>
      <c r="Q424" s="237">
        <v>0.22656999999999999</v>
      </c>
      <c r="R424" s="237">
        <f>Q424*H424</f>
        <v>62.306750000000001</v>
      </c>
      <c r="S424" s="237">
        <v>0</v>
      </c>
      <c r="T424" s="238">
        <f>S424*H424</f>
        <v>0</v>
      </c>
      <c r="U424" s="40"/>
      <c r="V424" s="40"/>
      <c r="W424" s="40"/>
      <c r="X424" s="40"/>
      <c r="Y424" s="40"/>
      <c r="Z424" s="40"/>
      <c r="AA424" s="40"/>
      <c r="AB424" s="40"/>
      <c r="AC424" s="40"/>
      <c r="AD424" s="40"/>
      <c r="AE424" s="40"/>
      <c r="AR424" s="239" t="s">
        <v>169</v>
      </c>
      <c r="AT424" s="239" t="s">
        <v>164</v>
      </c>
      <c r="AU424" s="239" t="s">
        <v>86</v>
      </c>
      <c r="AY424" s="19" t="s">
        <v>162</v>
      </c>
      <c r="BE424" s="240">
        <f>IF(N424="základní",J424,0)</f>
        <v>0</v>
      </c>
      <c r="BF424" s="240">
        <f>IF(N424="snížená",J424,0)</f>
        <v>0</v>
      </c>
      <c r="BG424" s="240">
        <f>IF(N424="zákl. přenesená",J424,0)</f>
        <v>0</v>
      </c>
      <c r="BH424" s="240">
        <f>IF(N424="sníž. přenesená",J424,0)</f>
        <v>0</v>
      </c>
      <c r="BI424" s="240">
        <f>IF(N424="nulová",J424,0)</f>
        <v>0</v>
      </c>
      <c r="BJ424" s="19" t="s">
        <v>84</v>
      </c>
      <c r="BK424" s="240">
        <f>ROUND(I424*H424,2)</f>
        <v>0</v>
      </c>
      <c r="BL424" s="19" t="s">
        <v>169</v>
      </c>
      <c r="BM424" s="239" t="s">
        <v>1040</v>
      </c>
    </row>
    <row r="425" s="13" customFormat="1">
      <c r="A425" s="13"/>
      <c r="B425" s="245"/>
      <c r="C425" s="246"/>
      <c r="D425" s="241" t="s">
        <v>173</v>
      </c>
      <c r="E425" s="247" t="s">
        <v>19</v>
      </c>
      <c r="F425" s="248" t="s">
        <v>1041</v>
      </c>
      <c r="G425" s="246"/>
      <c r="H425" s="249">
        <v>160</v>
      </c>
      <c r="I425" s="250"/>
      <c r="J425" s="246"/>
      <c r="K425" s="246"/>
      <c r="L425" s="251"/>
      <c r="M425" s="252"/>
      <c r="N425" s="253"/>
      <c r="O425" s="253"/>
      <c r="P425" s="253"/>
      <c r="Q425" s="253"/>
      <c r="R425" s="253"/>
      <c r="S425" s="253"/>
      <c r="T425" s="254"/>
      <c r="U425" s="13"/>
      <c r="V425" s="13"/>
      <c r="W425" s="13"/>
      <c r="X425" s="13"/>
      <c r="Y425" s="13"/>
      <c r="Z425" s="13"/>
      <c r="AA425" s="13"/>
      <c r="AB425" s="13"/>
      <c r="AC425" s="13"/>
      <c r="AD425" s="13"/>
      <c r="AE425" s="13"/>
      <c r="AT425" s="255" t="s">
        <v>173</v>
      </c>
      <c r="AU425" s="255" t="s">
        <v>86</v>
      </c>
      <c r="AV425" s="13" t="s">
        <v>86</v>
      </c>
      <c r="AW425" s="13" t="s">
        <v>37</v>
      </c>
      <c r="AX425" s="13" t="s">
        <v>76</v>
      </c>
      <c r="AY425" s="255" t="s">
        <v>162</v>
      </c>
    </row>
    <row r="426" s="13" customFormat="1">
      <c r="A426" s="13"/>
      <c r="B426" s="245"/>
      <c r="C426" s="246"/>
      <c r="D426" s="241" t="s">
        <v>173</v>
      </c>
      <c r="E426" s="247" t="s">
        <v>19</v>
      </c>
      <c r="F426" s="248" t="s">
        <v>1042</v>
      </c>
      <c r="G426" s="246"/>
      <c r="H426" s="249">
        <v>25</v>
      </c>
      <c r="I426" s="250"/>
      <c r="J426" s="246"/>
      <c r="K426" s="246"/>
      <c r="L426" s="251"/>
      <c r="M426" s="252"/>
      <c r="N426" s="253"/>
      <c r="O426" s="253"/>
      <c r="P426" s="253"/>
      <c r="Q426" s="253"/>
      <c r="R426" s="253"/>
      <c r="S426" s="253"/>
      <c r="T426" s="254"/>
      <c r="U426" s="13"/>
      <c r="V426" s="13"/>
      <c r="W426" s="13"/>
      <c r="X426" s="13"/>
      <c r="Y426" s="13"/>
      <c r="Z426" s="13"/>
      <c r="AA426" s="13"/>
      <c r="AB426" s="13"/>
      <c r="AC426" s="13"/>
      <c r="AD426" s="13"/>
      <c r="AE426" s="13"/>
      <c r="AT426" s="255" t="s">
        <v>173</v>
      </c>
      <c r="AU426" s="255" t="s">
        <v>86</v>
      </c>
      <c r="AV426" s="13" t="s">
        <v>86</v>
      </c>
      <c r="AW426" s="13" t="s">
        <v>37</v>
      </c>
      <c r="AX426" s="13" t="s">
        <v>76</v>
      </c>
      <c r="AY426" s="255" t="s">
        <v>162</v>
      </c>
    </row>
    <row r="427" s="13" customFormat="1">
      <c r="A427" s="13"/>
      <c r="B427" s="245"/>
      <c r="C427" s="246"/>
      <c r="D427" s="241" t="s">
        <v>173</v>
      </c>
      <c r="E427" s="247" t="s">
        <v>19</v>
      </c>
      <c r="F427" s="248" t="s">
        <v>1043</v>
      </c>
      <c r="G427" s="246"/>
      <c r="H427" s="249">
        <v>30</v>
      </c>
      <c r="I427" s="250"/>
      <c r="J427" s="246"/>
      <c r="K427" s="246"/>
      <c r="L427" s="251"/>
      <c r="M427" s="252"/>
      <c r="N427" s="253"/>
      <c r="O427" s="253"/>
      <c r="P427" s="253"/>
      <c r="Q427" s="253"/>
      <c r="R427" s="253"/>
      <c r="S427" s="253"/>
      <c r="T427" s="254"/>
      <c r="U427" s="13"/>
      <c r="V427" s="13"/>
      <c r="W427" s="13"/>
      <c r="X427" s="13"/>
      <c r="Y427" s="13"/>
      <c r="Z427" s="13"/>
      <c r="AA427" s="13"/>
      <c r="AB427" s="13"/>
      <c r="AC427" s="13"/>
      <c r="AD427" s="13"/>
      <c r="AE427" s="13"/>
      <c r="AT427" s="255" t="s">
        <v>173</v>
      </c>
      <c r="AU427" s="255" t="s">
        <v>86</v>
      </c>
      <c r="AV427" s="13" t="s">
        <v>86</v>
      </c>
      <c r="AW427" s="13" t="s">
        <v>37</v>
      </c>
      <c r="AX427" s="13" t="s">
        <v>76</v>
      </c>
      <c r="AY427" s="255" t="s">
        <v>162</v>
      </c>
    </row>
    <row r="428" s="13" customFormat="1">
      <c r="A428" s="13"/>
      <c r="B428" s="245"/>
      <c r="C428" s="246"/>
      <c r="D428" s="241" t="s">
        <v>173</v>
      </c>
      <c r="E428" s="247" t="s">
        <v>19</v>
      </c>
      <c r="F428" s="248" t="s">
        <v>1044</v>
      </c>
      <c r="G428" s="246"/>
      <c r="H428" s="249">
        <v>60</v>
      </c>
      <c r="I428" s="250"/>
      <c r="J428" s="246"/>
      <c r="K428" s="246"/>
      <c r="L428" s="251"/>
      <c r="M428" s="252"/>
      <c r="N428" s="253"/>
      <c r="O428" s="253"/>
      <c r="P428" s="253"/>
      <c r="Q428" s="253"/>
      <c r="R428" s="253"/>
      <c r="S428" s="253"/>
      <c r="T428" s="254"/>
      <c r="U428" s="13"/>
      <c r="V428" s="13"/>
      <c r="W428" s="13"/>
      <c r="X428" s="13"/>
      <c r="Y428" s="13"/>
      <c r="Z428" s="13"/>
      <c r="AA428" s="13"/>
      <c r="AB428" s="13"/>
      <c r="AC428" s="13"/>
      <c r="AD428" s="13"/>
      <c r="AE428" s="13"/>
      <c r="AT428" s="255" t="s">
        <v>173</v>
      </c>
      <c r="AU428" s="255" t="s">
        <v>86</v>
      </c>
      <c r="AV428" s="13" t="s">
        <v>86</v>
      </c>
      <c r="AW428" s="13" t="s">
        <v>37</v>
      </c>
      <c r="AX428" s="13" t="s">
        <v>76</v>
      </c>
      <c r="AY428" s="255" t="s">
        <v>162</v>
      </c>
    </row>
    <row r="429" s="15" customFormat="1">
      <c r="A429" s="15"/>
      <c r="B429" s="267"/>
      <c r="C429" s="268"/>
      <c r="D429" s="241" t="s">
        <v>173</v>
      </c>
      <c r="E429" s="269" t="s">
        <v>19</v>
      </c>
      <c r="F429" s="270" t="s">
        <v>177</v>
      </c>
      <c r="G429" s="268"/>
      <c r="H429" s="271">
        <v>275</v>
      </c>
      <c r="I429" s="272"/>
      <c r="J429" s="268"/>
      <c r="K429" s="268"/>
      <c r="L429" s="273"/>
      <c r="M429" s="274"/>
      <c r="N429" s="275"/>
      <c r="O429" s="275"/>
      <c r="P429" s="275"/>
      <c r="Q429" s="275"/>
      <c r="R429" s="275"/>
      <c r="S429" s="275"/>
      <c r="T429" s="276"/>
      <c r="U429" s="15"/>
      <c r="V429" s="15"/>
      <c r="W429" s="15"/>
      <c r="X429" s="15"/>
      <c r="Y429" s="15"/>
      <c r="Z429" s="15"/>
      <c r="AA429" s="15"/>
      <c r="AB429" s="15"/>
      <c r="AC429" s="15"/>
      <c r="AD429" s="15"/>
      <c r="AE429" s="15"/>
      <c r="AT429" s="277" t="s">
        <v>173</v>
      </c>
      <c r="AU429" s="277" t="s">
        <v>86</v>
      </c>
      <c r="AV429" s="15" t="s">
        <v>169</v>
      </c>
      <c r="AW429" s="15" t="s">
        <v>37</v>
      </c>
      <c r="AX429" s="15" t="s">
        <v>84</v>
      </c>
      <c r="AY429" s="277" t="s">
        <v>162</v>
      </c>
    </row>
    <row r="430" s="2" customFormat="1" ht="16.5" customHeight="1">
      <c r="A430" s="40"/>
      <c r="B430" s="41"/>
      <c r="C430" s="228" t="s">
        <v>457</v>
      </c>
      <c r="D430" s="228" t="s">
        <v>164</v>
      </c>
      <c r="E430" s="229" t="s">
        <v>388</v>
      </c>
      <c r="F430" s="230" t="s">
        <v>389</v>
      </c>
      <c r="G430" s="231" t="s">
        <v>390</v>
      </c>
      <c r="H430" s="232">
        <v>4</v>
      </c>
      <c r="I430" s="233"/>
      <c r="J430" s="234">
        <f>ROUND(I430*H430,2)</f>
        <v>0</v>
      </c>
      <c r="K430" s="230" t="s">
        <v>19</v>
      </c>
      <c r="L430" s="46"/>
      <c r="M430" s="235" t="s">
        <v>19</v>
      </c>
      <c r="N430" s="236" t="s">
        <v>47</v>
      </c>
      <c r="O430" s="86"/>
      <c r="P430" s="237">
        <f>O430*H430</f>
        <v>0</v>
      </c>
      <c r="Q430" s="237">
        <v>0</v>
      </c>
      <c r="R430" s="237">
        <f>Q430*H430</f>
        <v>0</v>
      </c>
      <c r="S430" s="237">
        <v>0</v>
      </c>
      <c r="T430" s="238">
        <f>S430*H430</f>
        <v>0</v>
      </c>
      <c r="U430" s="40"/>
      <c r="V430" s="40"/>
      <c r="W430" s="40"/>
      <c r="X430" s="40"/>
      <c r="Y430" s="40"/>
      <c r="Z430" s="40"/>
      <c r="AA430" s="40"/>
      <c r="AB430" s="40"/>
      <c r="AC430" s="40"/>
      <c r="AD430" s="40"/>
      <c r="AE430" s="40"/>
      <c r="AR430" s="239" t="s">
        <v>169</v>
      </c>
      <c r="AT430" s="239" t="s">
        <v>164</v>
      </c>
      <c r="AU430" s="239" t="s">
        <v>86</v>
      </c>
      <c r="AY430" s="19" t="s">
        <v>162</v>
      </c>
      <c r="BE430" s="240">
        <f>IF(N430="základní",J430,0)</f>
        <v>0</v>
      </c>
      <c r="BF430" s="240">
        <f>IF(N430="snížená",J430,0)</f>
        <v>0</v>
      </c>
      <c r="BG430" s="240">
        <f>IF(N430="zákl. přenesená",J430,0)</f>
        <v>0</v>
      </c>
      <c r="BH430" s="240">
        <f>IF(N430="sníž. přenesená",J430,0)</f>
        <v>0</v>
      </c>
      <c r="BI430" s="240">
        <f>IF(N430="nulová",J430,0)</f>
        <v>0</v>
      </c>
      <c r="BJ430" s="19" t="s">
        <v>84</v>
      </c>
      <c r="BK430" s="240">
        <f>ROUND(I430*H430,2)</f>
        <v>0</v>
      </c>
      <c r="BL430" s="19" t="s">
        <v>169</v>
      </c>
      <c r="BM430" s="239" t="s">
        <v>1045</v>
      </c>
    </row>
    <row r="431" s="12" customFormat="1" ht="22.8" customHeight="1">
      <c r="A431" s="12"/>
      <c r="B431" s="212"/>
      <c r="C431" s="213"/>
      <c r="D431" s="214" t="s">
        <v>75</v>
      </c>
      <c r="E431" s="226" t="s">
        <v>176</v>
      </c>
      <c r="F431" s="226" t="s">
        <v>392</v>
      </c>
      <c r="G431" s="213"/>
      <c r="H431" s="213"/>
      <c r="I431" s="216"/>
      <c r="J431" s="227">
        <f>BK431</f>
        <v>0</v>
      </c>
      <c r="K431" s="213"/>
      <c r="L431" s="218"/>
      <c r="M431" s="219"/>
      <c r="N431" s="220"/>
      <c r="O431" s="220"/>
      <c r="P431" s="221">
        <f>SUM(P432:P437)</f>
        <v>0</v>
      </c>
      <c r="Q431" s="220"/>
      <c r="R431" s="221">
        <f>SUM(R432:R437)</f>
        <v>0</v>
      </c>
      <c r="S431" s="220"/>
      <c r="T431" s="222">
        <f>SUM(T432:T437)</f>
        <v>0</v>
      </c>
      <c r="U431" s="12"/>
      <c r="V431" s="12"/>
      <c r="W431" s="12"/>
      <c r="X431" s="12"/>
      <c r="Y431" s="12"/>
      <c r="Z431" s="12"/>
      <c r="AA431" s="12"/>
      <c r="AB431" s="12"/>
      <c r="AC431" s="12"/>
      <c r="AD431" s="12"/>
      <c r="AE431" s="12"/>
      <c r="AR431" s="223" t="s">
        <v>84</v>
      </c>
      <c r="AT431" s="224" t="s">
        <v>75</v>
      </c>
      <c r="AU431" s="224" t="s">
        <v>84</v>
      </c>
      <c r="AY431" s="223" t="s">
        <v>162</v>
      </c>
      <c r="BK431" s="225">
        <f>SUM(BK432:BK437)</f>
        <v>0</v>
      </c>
    </row>
    <row r="432" s="2" customFormat="1" ht="16.5" customHeight="1">
      <c r="A432" s="40"/>
      <c r="B432" s="41"/>
      <c r="C432" s="228" t="s">
        <v>461</v>
      </c>
      <c r="D432" s="228" t="s">
        <v>164</v>
      </c>
      <c r="E432" s="229" t="s">
        <v>1046</v>
      </c>
      <c r="F432" s="230" t="s">
        <v>1047</v>
      </c>
      <c r="G432" s="231" t="s">
        <v>202</v>
      </c>
      <c r="H432" s="232">
        <v>1845</v>
      </c>
      <c r="I432" s="233"/>
      <c r="J432" s="234">
        <f>ROUND(I432*H432,2)</f>
        <v>0</v>
      </c>
      <c r="K432" s="230" t="s">
        <v>168</v>
      </c>
      <c r="L432" s="46"/>
      <c r="M432" s="235" t="s">
        <v>19</v>
      </c>
      <c r="N432" s="236" t="s">
        <v>47</v>
      </c>
      <c r="O432" s="86"/>
      <c r="P432" s="237">
        <f>O432*H432</f>
        <v>0</v>
      </c>
      <c r="Q432" s="237">
        <v>0</v>
      </c>
      <c r="R432" s="237">
        <f>Q432*H432</f>
        <v>0</v>
      </c>
      <c r="S432" s="237">
        <v>0</v>
      </c>
      <c r="T432" s="238">
        <f>S432*H432</f>
        <v>0</v>
      </c>
      <c r="U432" s="40"/>
      <c r="V432" s="40"/>
      <c r="W432" s="40"/>
      <c r="X432" s="40"/>
      <c r="Y432" s="40"/>
      <c r="Z432" s="40"/>
      <c r="AA432" s="40"/>
      <c r="AB432" s="40"/>
      <c r="AC432" s="40"/>
      <c r="AD432" s="40"/>
      <c r="AE432" s="40"/>
      <c r="AR432" s="239" t="s">
        <v>169</v>
      </c>
      <c r="AT432" s="239" t="s">
        <v>164</v>
      </c>
      <c r="AU432" s="239" t="s">
        <v>86</v>
      </c>
      <c r="AY432" s="19" t="s">
        <v>162</v>
      </c>
      <c r="BE432" s="240">
        <f>IF(N432="základní",J432,0)</f>
        <v>0</v>
      </c>
      <c r="BF432" s="240">
        <f>IF(N432="snížená",J432,0)</f>
        <v>0</v>
      </c>
      <c r="BG432" s="240">
        <f>IF(N432="zákl. přenesená",J432,0)</f>
        <v>0</v>
      </c>
      <c r="BH432" s="240">
        <f>IF(N432="sníž. přenesená",J432,0)</f>
        <v>0</v>
      </c>
      <c r="BI432" s="240">
        <f>IF(N432="nulová",J432,0)</f>
        <v>0</v>
      </c>
      <c r="BJ432" s="19" t="s">
        <v>84</v>
      </c>
      <c r="BK432" s="240">
        <f>ROUND(I432*H432,2)</f>
        <v>0</v>
      </c>
      <c r="BL432" s="19" t="s">
        <v>169</v>
      </c>
      <c r="BM432" s="239" t="s">
        <v>1048</v>
      </c>
    </row>
    <row r="433" s="2" customFormat="1">
      <c r="A433" s="40"/>
      <c r="B433" s="41"/>
      <c r="C433" s="42"/>
      <c r="D433" s="241" t="s">
        <v>171</v>
      </c>
      <c r="E433" s="42"/>
      <c r="F433" s="242" t="s">
        <v>1049</v>
      </c>
      <c r="G433" s="42"/>
      <c r="H433" s="42"/>
      <c r="I433" s="148"/>
      <c r="J433" s="42"/>
      <c r="K433" s="42"/>
      <c r="L433" s="46"/>
      <c r="M433" s="243"/>
      <c r="N433" s="244"/>
      <c r="O433" s="86"/>
      <c r="P433" s="86"/>
      <c r="Q433" s="86"/>
      <c r="R433" s="86"/>
      <c r="S433" s="86"/>
      <c r="T433" s="87"/>
      <c r="U433" s="40"/>
      <c r="V433" s="40"/>
      <c r="W433" s="40"/>
      <c r="X433" s="40"/>
      <c r="Y433" s="40"/>
      <c r="Z433" s="40"/>
      <c r="AA433" s="40"/>
      <c r="AB433" s="40"/>
      <c r="AC433" s="40"/>
      <c r="AD433" s="40"/>
      <c r="AE433" s="40"/>
      <c r="AT433" s="19" t="s">
        <v>171</v>
      </c>
      <c r="AU433" s="19" t="s">
        <v>86</v>
      </c>
    </row>
    <row r="434" s="13" customFormat="1">
      <c r="A434" s="13"/>
      <c r="B434" s="245"/>
      <c r="C434" s="246"/>
      <c r="D434" s="241" t="s">
        <v>173</v>
      </c>
      <c r="E434" s="247" t="s">
        <v>19</v>
      </c>
      <c r="F434" s="248" t="s">
        <v>1050</v>
      </c>
      <c r="G434" s="246"/>
      <c r="H434" s="249">
        <v>795</v>
      </c>
      <c r="I434" s="250"/>
      <c r="J434" s="246"/>
      <c r="K434" s="246"/>
      <c r="L434" s="251"/>
      <c r="M434" s="252"/>
      <c r="N434" s="253"/>
      <c r="O434" s="253"/>
      <c r="P434" s="253"/>
      <c r="Q434" s="253"/>
      <c r="R434" s="253"/>
      <c r="S434" s="253"/>
      <c r="T434" s="254"/>
      <c r="U434" s="13"/>
      <c r="V434" s="13"/>
      <c r="W434" s="13"/>
      <c r="X434" s="13"/>
      <c r="Y434" s="13"/>
      <c r="Z434" s="13"/>
      <c r="AA434" s="13"/>
      <c r="AB434" s="13"/>
      <c r="AC434" s="13"/>
      <c r="AD434" s="13"/>
      <c r="AE434" s="13"/>
      <c r="AT434" s="255" t="s">
        <v>173</v>
      </c>
      <c r="AU434" s="255" t="s">
        <v>86</v>
      </c>
      <c r="AV434" s="13" t="s">
        <v>86</v>
      </c>
      <c r="AW434" s="13" t="s">
        <v>37</v>
      </c>
      <c r="AX434" s="13" t="s">
        <v>76</v>
      </c>
      <c r="AY434" s="255" t="s">
        <v>162</v>
      </c>
    </row>
    <row r="435" s="13" customFormat="1">
      <c r="A435" s="13"/>
      <c r="B435" s="245"/>
      <c r="C435" s="246"/>
      <c r="D435" s="241" t="s">
        <v>173</v>
      </c>
      <c r="E435" s="247" t="s">
        <v>19</v>
      </c>
      <c r="F435" s="248" t="s">
        <v>1051</v>
      </c>
      <c r="G435" s="246"/>
      <c r="H435" s="249">
        <v>760</v>
      </c>
      <c r="I435" s="250"/>
      <c r="J435" s="246"/>
      <c r="K435" s="246"/>
      <c r="L435" s="251"/>
      <c r="M435" s="252"/>
      <c r="N435" s="253"/>
      <c r="O435" s="253"/>
      <c r="P435" s="253"/>
      <c r="Q435" s="253"/>
      <c r="R435" s="253"/>
      <c r="S435" s="253"/>
      <c r="T435" s="254"/>
      <c r="U435" s="13"/>
      <c r="V435" s="13"/>
      <c r="W435" s="13"/>
      <c r="X435" s="13"/>
      <c r="Y435" s="13"/>
      <c r="Z435" s="13"/>
      <c r="AA435" s="13"/>
      <c r="AB435" s="13"/>
      <c r="AC435" s="13"/>
      <c r="AD435" s="13"/>
      <c r="AE435" s="13"/>
      <c r="AT435" s="255" t="s">
        <v>173</v>
      </c>
      <c r="AU435" s="255" t="s">
        <v>86</v>
      </c>
      <c r="AV435" s="13" t="s">
        <v>86</v>
      </c>
      <c r="AW435" s="13" t="s">
        <v>37</v>
      </c>
      <c r="AX435" s="13" t="s">
        <v>76</v>
      </c>
      <c r="AY435" s="255" t="s">
        <v>162</v>
      </c>
    </row>
    <row r="436" s="13" customFormat="1">
      <c r="A436" s="13"/>
      <c r="B436" s="245"/>
      <c r="C436" s="246"/>
      <c r="D436" s="241" t="s">
        <v>173</v>
      </c>
      <c r="E436" s="247" t="s">
        <v>19</v>
      </c>
      <c r="F436" s="248" t="s">
        <v>1052</v>
      </c>
      <c r="G436" s="246"/>
      <c r="H436" s="249">
        <v>290</v>
      </c>
      <c r="I436" s="250"/>
      <c r="J436" s="246"/>
      <c r="K436" s="246"/>
      <c r="L436" s="251"/>
      <c r="M436" s="252"/>
      <c r="N436" s="253"/>
      <c r="O436" s="253"/>
      <c r="P436" s="253"/>
      <c r="Q436" s="253"/>
      <c r="R436" s="253"/>
      <c r="S436" s="253"/>
      <c r="T436" s="254"/>
      <c r="U436" s="13"/>
      <c r="V436" s="13"/>
      <c r="W436" s="13"/>
      <c r="X436" s="13"/>
      <c r="Y436" s="13"/>
      <c r="Z436" s="13"/>
      <c r="AA436" s="13"/>
      <c r="AB436" s="13"/>
      <c r="AC436" s="13"/>
      <c r="AD436" s="13"/>
      <c r="AE436" s="13"/>
      <c r="AT436" s="255" t="s">
        <v>173</v>
      </c>
      <c r="AU436" s="255" t="s">
        <v>86</v>
      </c>
      <c r="AV436" s="13" t="s">
        <v>86</v>
      </c>
      <c r="AW436" s="13" t="s">
        <v>37</v>
      </c>
      <c r="AX436" s="13" t="s">
        <v>76</v>
      </c>
      <c r="AY436" s="255" t="s">
        <v>162</v>
      </c>
    </row>
    <row r="437" s="15" customFormat="1">
      <c r="A437" s="15"/>
      <c r="B437" s="267"/>
      <c r="C437" s="268"/>
      <c r="D437" s="241" t="s">
        <v>173</v>
      </c>
      <c r="E437" s="269" t="s">
        <v>19</v>
      </c>
      <c r="F437" s="270" t="s">
        <v>177</v>
      </c>
      <c r="G437" s="268"/>
      <c r="H437" s="271">
        <v>1845</v>
      </c>
      <c r="I437" s="272"/>
      <c r="J437" s="268"/>
      <c r="K437" s="268"/>
      <c r="L437" s="273"/>
      <c r="M437" s="274"/>
      <c r="N437" s="275"/>
      <c r="O437" s="275"/>
      <c r="P437" s="275"/>
      <c r="Q437" s="275"/>
      <c r="R437" s="275"/>
      <c r="S437" s="275"/>
      <c r="T437" s="276"/>
      <c r="U437" s="15"/>
      <c r="V437" s="15"/>
      <c r="W437" s="15"/>
      <c r="X437" s="15"/>
      <c r="Y437" s="15"/>
      <c r="Z437" s="15"/>
      <c r="AA437" s="15"/>
      <c r="AB437" s="15"/>
      <c r="AC437" s="15"/>
      <c r="AD437" s="15"/>
      <c r="AE437" s="15"/>
      <c r="AT437" s="277" t="s">
        <v>173</v>
      </c>
      <c r="AU437" s="277" t="s">
        <v>86</v>
      </c>
      <c r="AV437" s="15" t="s">
        <v>169</v>
      </c>
      <c r="AW437" s="15" t="s">
        <v>37</v>
      </c>
      <c r="AX437" s="15" t="s">
        <v>84</v>
      </c>
      <c r="AY437" s="277" t="s">
        <v>162</v>
      </c>
    </row>
    <row r="438" s="12" customFormat="1" ht="22.8" customHeight="1">
      <c r="A438" s="12"/>
      <c r="B438" s="212"/>
      <c r="C438" s="213"/>
      <c r="D438" s="214" t="s">
        <v>75</v>
      </c>
      <c r="E438" s="226" t="s">
        <v>169</v>
      </c>
      <c r="F438" s="226" t="s">
        <v>403</v>
      </c>
      <c r="G438" s="213"/>
      <c r="H438" s="213"/>
      <c r="I438" s="216"/>
      <c r="J438" s="227">
        <f>BK438</f>
        <v>0</v>
      </c>
      <c r="K438" s="213"/>
      <c r="L438" s="218"/>
      <c r="M438" s="219"/>
      <c r="N438" s="220"/>
      <c r="O438" s="220"/>
      <c r="P438" s="221">
        <f>SUM(P439:P462)</f>
        <v>0</v>
      </c>
      <c r="Q438" s="220"/>
      <c r="R438" s="221">
        <f>SUM(R439:R462)</f>
        <v>6.3680000000000012</v>
      </c>
      <c r="S438" s="220"/>
      <c r="T438" s="222">
        <f>SUM(T439:T462)</f>
        <v>0</v>
      </c>
      <c r="U438" s="12"/>
      <c r="V438" s="12"/>
      <c r="W438" s="12"/>
      <c r="X438" s="12"/>
      <c r="Y438" s="12"/>
      <c r="Z438" s="12"/>
      <c r="AA438" s="12"/>
      <c r="AB438" s="12"/>
      <c r="AC438" s="12"/>
      <c r="AD438" s="12"/>
      <c r="AE438" s="12"/>
      <c r="AR438" s="223" t="s">
        <v>84</v>
      </c>
      <c r="AT438" s="224" t="s">
        <v>75</v>
      </c>
      <c r="AU438" s="224" t="s">
        <v>84</v>
      </c>
      <c r="AY438" s="223" t="s">
        <v>162</v>
      </c>
      <c r="BK438" s="225">
        <f>SUM(BK439:BK462)</f>
        <v>0</v>
      </c>
    </row>
    <row r="439" s="2" customFormat="1" ht="16.5" customHeight="1">
      <c r="A439" s="40"/>
      <c r="B439" s="41"/>
      <c r="C439" s="228" t="s">
        <v>465</v>
      </c>
      <c r="D439" s="228" t="s">
        <v>164</v>
      </c>
      <c r="E439" s="229" t="s">
        <v>405</v>
      </c>
      <c r="F439" s="230" t="s">
        <v>406</v>
      </c>
      <c r="G439" s="231" t="s">
        <v>219</v>
      </c>
      <c r="H439" s="232">
        <v>219.88999999999999</v>
      </c>
      <c r="I439" s="233"/>
      <c r="J439" s="234">
        <f>ROUND(I439*H439,2)</f>
        <v>0</v>
      </c>
      <c r="K439" s="230" t="s">
        <v>168</v>
      </c>
      <c r="L439" s="46"/>
      <c r="M439" s="235" t="s">
        <v>19</v>
      </c>
      <c r="N439" s="236" t="s">
        <v>47</v>
      </c>
      <c r="O439" s="86"/>
      <c r="P439" s="237">
        <f>O439*H439</f>
        <v>0</v>
      </c>
      <c r="Q439" s="237">
        <v>0</v>
      </c>
      <c r="R439" s="237">
        <f>Q439*H439</f>
        <v>0</v>
      </c>
      <c r="S439" s="237">
        <v>0</v>
      </c>
      <c r="T439" s="238">
        <f>S439*H439</f>
        <v>0</v>
      </c>
      <c r="U439" s="40"/>
      <c r="V439" s="40"/>
      <c r="W439" s="40"/>
      <c r="X439" s="40"/>
      <c r="Y439" s="40"/>
      <c r="Z439" s="40"/>
      <c r="AA439" s="40"/>
      <c r="AB439" s="40"/>
      <c r="AC439" s="40"/>
      <c r="AD439" s="40"/>
      <c r="AE439" s="40"/>
      <c r="AR439" s="239" t="s">
        <v>169</v>
      </c>
      <c r="AT439" s="239" t="s">
        <v>164</v>
      </c>
      <c r="AU439" s="239" t="s">
        <v>86</v>
      </c>
      <c r="AY439" s="19" t="s">
        <v>162</v>
      </c>
      <c r="BE439" s="240">
        <f>IF(N439="základní",J439,0)</f>
        <v>0</v>
      </c>
      <c r="BF439" s="240">
        <f>IF(N439="snížená",J439,0)</f>
        <v>0</v>
      </c>
      <c r="BG439" s="240">
        <f>IF(N439="zákl. přenesená",J439,0)</f>
        <v>0</v>
      </c>
      <c r="BH439" s="240">
        <f>IF(N439="sníž. přenesená",J439,0)</f>
        <v>0</v>
      </c>
      <c r="BI439" s="240">
        <f>IF(N439="nulová",J439,0)</f>
        <v>0</v>
      </c>
      <c r="BJ439" s="19" t="s">
        <v>84</v>
      </c>
      <c r="BK439" s="240">
        <f>ROUND(I439*H439,2)</f>
        <v>0</v>
      </c>
      <c r="BL439" s="19" t="s">
        <v>169</v>
      </c>
      <c r="BM439" s="239" t="s">
        <v>1053</v>
      </c>
    </row>
    <row r="440" s="2" customFormat="1">
      <c r="A440" s="40"/>
      <c r="B440" s="41"/>
      <c r="C440" s="42"/>
      <c r="D440" s="241" t="s">
        <v>171</v>
      </c>
      <c r="E440" s="42"/>
      <c r="F440" s="242" t="s">
        <v>408</v>
      </c>
      <c r="G440" s="42"/>
      <c r="H440" s="42"/>
      <c r="I440" s="148"/>
      <c r="J440" s="42"/>
      <c r="K440" s="42"/>
      <c r="L440" s="46"/>
      <c r="M440" s="243"/>
      <c r="N440" s="244"/>
      <c r="O440" s="86"/>
      <c r="P440" s="86"/>
      <c r="Q440" s="86"/>
      <c r="R440" s="86"/>
      <c r="S440" s="86"/>
      <c r="T440" s="87"/>
      <c r="U440" s="40"/>
      <c r="V440" s="40"/>
      <c r="W440" s="40"/>
      <c r="X440" s="40"/>
      <c r="Y440" s="40"/>
      <c r="Z440" s="40"/>
      <c r="AA440" s="40"/>
      <c r="AB440" s="40"/>
      <c r="AC440" s="40"/>
      <c r="AD440" s="40"/>
      <c r="AE440" s="40"/>
      <c r="AT440" s="19" t="s">
        <v>171</v>
      </c>
      <c r="AU440" s="19" t="s">
        <v>86</v>
      </c>
    </row>
    <row r="441" s="13" customFormat="1">
      <c r="A441" s="13"/>
      <c r="B441" s="245"/>
      <c r="C441" s="246"/>
      <c r="D441" s="241" t="s">
        <v>173</v>
      </c>
      <c r="E441" s="247" t="s">
        <v>19</v>
      </c>
      <c r="F441" s="248" t="s">
        <v>1054</v>
      </c>
      <c r="G441" s="246"/>
      <c r="H441" s="249">
        <v>62.659999999999997</v>
      </c>
      <c r="I441" s="250"/>
      <c r="J441" s="246"/>
      <c r="K441" s="246"/>
      <c r="L441" s="251"/>
      <c r="M441" s="252"/>
      <c r="N441" s="253"/>
      <c r="O441" s="253"/>
      <c r="P441" s="253"/>
      <c r="Q441" s="253"/>
      <c r="R441" s="253"/>
      <c r="S441" s="253"/>
      <c r="T441" s="254"/>
      <c r="U441" s="13"/>
      <c r="V441" s="13"/>
      <c r="W441" s="13"/>
      <c r="X441" s="13"/>
      <c r="Y441" s="13"/>
      <c r="Z441" s="13"/>
      <c r="AA441" s="13"/>
      <c r="AB441" s="13"/>
      <c r="AC441" s="13"/>
      <c r="AD441" s="13"/>
      <c r="AE441" s="13"/>
      <c r="AT441" s="255" t="s">
        <v>173</v>
      </c>
      <c r="AU441" s="255" t="s">
        <v>86</v>
      </c>
      <c r="AV441" s="13" t="s">
        <v>86</v>
      </c>
      <c r="AW441" s="13" t="s">
        <v>37</v>
      </c>
      <c r="AX441" s="13" t="s">
        <v>76</v>
      </c>
      <c r="AY441" s="255" t="s">
        <v>162</v>
      </c>
    </row>
    <row r="442" s="13" customFormat="1">
      <c r="A442" s="13"/>
      <c r="B442" s="245"/>
      <c r="C442" s="246"/>
      <c r="D442" s="241" t="s">
        <v>173</v>
      </c>
      <c r="E442" s="247" t="s">
        <v>19</v>
      </c>
      <c r="F442" s="248" t="s">
        <v>1055</v>
      </c>
      <c r="G442" s="246"/>
      <c r="H442" s="249">
        <v>3.2000000000000002</v>
      </c>
      <c r="I442" s="250"/>
      <c r="J442" s="246"/>
      <c r="K442" s="246"/>
      <c r="L442" s="251"/>
      <c r="M442" s="252"/>
      <c r="N442" s="253"/>
      <c r="O442" s="253"/>
      <c r="P442" s="253"/>
      <c r="Q442" s="253"/>
      <c r="R442" s="253"/>
      <c r="S442" s="253"/>
      <c r="T442" s="254"/>
      <c r="U442" s="13"/>
      <c r="V442" s="13"/>
      <c r="W442" s="13"/>
      <c r="X442" s="13"/>
      <c r="Y442" s="13"/>
      <c r="Z442" s="13"/>
      <c r="AA442" s="13"/>
      <c r="AB442" s="13"/>
      <c r="AC442" s="13"/>
      <c r="AD442" s="13"/>
      <c r="AE442" s="13"/>
      <c r="AT442" s="255" t="s">
        <v>173</v>
      </c>
      <c r="AU442" s="255" t="s">
        <v>86</v>
      </c>
      <c r="AV442" s="13" t="s">
        <v>86</v>
      </c>
      <c r="AW442" s="13" t="s">
        <v>37</v>
      </c>
      <c r="AX442" s="13" t="s">
        <v>76</v>
      </c>
      <c r="AY442" s="255" t="s">
        <v>162</v>
      </c>
    </row>
    <row r="443" s="13" customFormat="1">
      <c r="A443" s="13"/>
      <c r="B443" s="245"/>
      <c r="C443" s="246"/>
      <c r="D443" s="241" t="s">
        <v>173</v>
      </c>
      <c r="E443" s="247" t="s">
        <v>19</v>
      </c>
      <c r="F443" s="248" t="s">
        <v>1056</v>
      </c>
      <c r="G443" s="246"/>
      <c r="H443" s="249">
        <v>10.4</v>
      </c>
      <c r="I443" s="250"/>
      <c r="J443" s="246"/>
      <c r="K443" s="246"/>
      <c r="L443" s="251"/>
      <c r="M443" s="252"/>
      <c r="N443" s="253"/>
      <c r="O443" s="253"/>
      <c r="P443" s="253"/>
      <c r="Q443" s="253"/>
      <c r="R443" s="253"/>
      <c r="S443" s="253"/>
      <c r="T443" s="254"/>
      <c r="U443" s="13"/>
      <c r="V443" s="13"/>
      <c r="W443" s="13"/>
      <c r="X443" s="13"/>
      <c r="Y443" s="13"/>
      <c r="Z443" s="13"/>
      <c r="AA443" s="13"/>
      <c r="AB443" s="13"/>
      <c r="AC443" s="13"/>
      <c r="AD443" s="13"/>
      <c r="AE443" s="13"/>
      <c r="AT443" s="255" t="s">
        <v>173</v>
      </c>
      <c r="AU443" s="255" t="s">
        <v>86</v>
      </c>
      <c r="AV443" s="13" t="s">
        <v>86</v>
      </c>
      <c r="AW443" s="13" t="s">
        <v>37</v>
      </c>
      <c r="AX443" s="13" t="s">
        <v>76</v>
      </c>
      <c r="AY443" s="255" t="s">
        <v>162</v>
      </c>
    </row>
    <row r="444" s="13" customFormat="1">
      <c r="A444" s="13"/>
      <c r="B444" s="245"/>
      <c r="C444" s="246"/>
      <c r="D444" s="241" t="s">
        <v>173</v>
      </c>
      <c r="E444" s="247" t="s">
        <v>19</v>
      </c>
      <c r="F444" s="248" t="s">
        <v>1057</v>
      </c>
      <c r="G444" s="246"/>
      <c r="H444" s="249">
        <v>12.960000000000001</v>
      </c>
      <c r="I444" s="250"/>
      <c r="J444" s="246"/>
      <c r="K444" s="246"/>
      <c r="L444" s="251"/>
      <c r="M444" s="252"/>
      <c r="N444" s="253"/>
      <c r="O444" s="253"/>
      <c r="P444" s="253"/>
      <c r="Q444" s="253"/>
      <c r="R444" s="253"/>
      <c r="S444" s="253"/>
      <c r="T444" s="254"/>
      <c r="U444" s="13"/>
      <c r="V444" s="13"/>
      <c r="W444" s="13"/>
      <c r="X444" s="13"/>
      <c r="Y444" s="13"/>
      <c r="Z444" s="13"/>
      <c r="AA444" s="13"/>
      <c r="AB444" s="13"/>
      <c r="AC444" s="13"/>
      <c r="AD444" s="13"/>
      <c r="AE444" s="13"/>
      <c r="AT444" s="255" t="s">
        <v>173</v>
      </c>
      <c r="AU444" s="255" t="s">
        <v>86</v>
      </c>
      <c r="AV444" s="13" t="s">
        <v>86</v>
      </c>
      <c r="AW444" s="13" t="s">
        <v>37</v>
      </c>
      <c r="AX444" s="13" t="s">
        <v>76</v>
      </c>
      <c r="AY444" s="255" t="s">
        <v>162</v>
      </c>
    </row>
    <row r="445" s="13" customFormat="1">
      <c r="A445" s="13"/>
      <c r="B445" s="245"/>
      <c r="C445" s="246"/>
      <c r="D445" s="241" t="s">
        <v>173</v>
      </c>
      <c r="E445" s="247" t="s">
        <v>19</v>
      </c>
      <c r="F445" s="248" t="s">
        <v>1058</v>
      </c>
      <c r="G445" s="246"/>
      <c r="H445" s="249">
        <v>10.24</v>
      </c>
      <c r="I445" s="250"/>
      <c r="J445" s="246"/>
      <c r="K445" s="246"/>
      <c r="L445" s="251"/>
      <c r="M445" s="252"/>
      <c r="N445" s="253"/>
      <c r="O445" s="253"/>
      <c r="P445" s="253"/>
      <c r="Q445" s="253"/>
      <c r="R445" s="253"/>
      <c r="S445" s="253"/>
      <c r="T445" s="254"/>
      <c r="U445" s="13"/>
      <c r="V445" s="13"/>
      <c r="W445" s="13"/>
      <c r="X445" s="13"/>
      <c r="Y445" s="13"/>
      <c r="Z445" s="13"/>
      <c r="AA445" s="13"/>
      <c r="AB445" s="13"/>
      <c r="AC445" s="13"/>
      <c r="AD445" s="13"/>
      <c r="AE445" s="13"/>
      <c r="AT445" s="255" t="s">
        <v>173</v>
      </c>
      <c r="AU445" s="255" t="s">
        <v>86</v>
      </c>
      <c r="AV445" s="13" t="s">
        <v>86</v>
      </c>
      <c r="AW445" s="13" t="s">
        <v>37</v>
      </c>
      <c r="AX445" s="13" t="s">
        <v>76</v>
      </c>
      <c r="AY445" s="255" t="s">
        <v>162</v>
      </c>
    </row>
    <row r="446" s="13" customFormat="1">
      <c r="A446" s="13"/>
      <c r="B446" s="245"/>
      <c r="C446" s="246"/>
      <c r="D446" s="241" t="s">
        <v>173</v>
      </c>
      <c r="E446" s="247" t="s">
        <v>19</v>
      </c>
      <c r="F446" s="248" t="s">
        <v>1059</v>
      </c>
      <c r="G446" s="246"/>
      <c r="H446" s="249">
        <v>46.270000000000003</v>
      </c>
      <c r="I446" s="250"/>
      <c r="J446" s="246"/>
      <c r="K446" s="246"/>
      <c r="L446" s="251"/>
      <c r="M446" s="252"/>
      <c r="N446" s="253"/>
      <c r="O446" s="253"/>
      <c r="P446" s="253"/>
      <c r="Q446" s="253"/>
      <c r="R446" s="253"/>
      <c r="S446" s="253"/>
      <c r="T446" s="254"/>
      <c r="U446" s="13"/>
      <c r="V446" s="13"/>
      <c r="W446" s="13"/>
      <c r="X446" s="13"/>
      <c r="Y446" s="13"/>
      <c r="Z446" s="13"/>
      <c r="AA446" s="13"/>
      <c r="AB446" s="13"/>
      <c r="AC446" s="13"/>
      <c r="AD446" s="13"/>
      <c r="AE446" s="13"/>
      <c r="AT446" s="255" t="s">
        <v>173</v>
      </c>
      <c r="AU446" s="255" t="s">
        <v>86</v>
      </c>
      <c r="AV446" s="13" t="s">
        <v>86</v>
      </c>
      <c r="AW446" s="13" t="s">
        <v>37</v>
      </c>
      <c r="AX446" s="13" t="s">
        <v>76</v>
      </c>
      <c r="AY446" s="255" t="s">
        <v>162</v>
      </c>
    </row>
    <row r="447" s="13" customFormat="1">
      <c r="A447" s="13"/>
      <c r="B447" s="245"/>
      <c r="C447" s="246"/>
      <c r="D447" s="241" t="s">
        <v>173</v>
      </c>
      <c r="E447" s="247" t="s">
        <v>19</v>
      </c>
      <c r="F447" s="248" t="s">
        <v>1060</v>
      </c>
      <c r="G447" s="246"/>
      <c r="H447" s="249">
        <v>5.9000000000000004</v>
      </c>
      <c r="I447" s="250"/>
      <c r="J447" s="246"/>
      <c r="K447" s="246"/>
      <c r="L447" s="251"/>
      <c r="M447" s="252"/>
      <c r="N447" s="253"/>
      <c r="O447" s="253"/>
      <c r="P447" s="253"/>
      <c r="Q447" s="253"/>
      <c r="R447" s="253"/>
      <c r="S447" s="253"/>
      <c r="T447" s="254"/>
      <c r="U447" s="13"/>
      <c r="V447" s="13"/>
      <c r="W447" s="13"/>
      <c r="X447" s="13"/>
      <c r="Y447" s="13"/>
      <c r="Z447" s="13"/>
      <c r="AA447" s="13"/>
      <c r="AB447" s="13"/>
      <c r="AC447" s="13"/>
      <c r="AD447" s="13"/>
      <c r="AE447" s="13"/>
      <c r="AT447" s="255" t="s">
        <v>173</v>
      </c>
      <c r="AU447" s="255" t="s">
        <v>86</v>
      </c>
      <c r="AV447" s="13" t="s">
        <v>86</v>
      </c>
      <c r="AW447" s="13" t="s">
        <v>37</v>
      </c>
      <c r="AX447" s="13" t="s">
        <v>76</v>
      </c>
      <c r="AY447" s="255" t="s">
        <v>162</v>
      </c>
    </row>
    <row r="448" s="13" customFormat="1">
      <c r="A448" s="13"/>
      <c r="B448" s="245"/>
      <c r="C448" s="246"/>
      <c r="D448" s="241" t="s">
        <v>173</v>
      </c>
      <c r="E448" s="247" t="s">
        <v>19</v>
      </c>
      <c r="F448" s="248" t="s">
        <v>1061</v>
      </c>
      <c r="G448" s="246"/>
      <c r="H448" s="249">
        <v>20.800000000000001</v>
      </c>
      <c r="I448" s="250"/>
      <c r="J448" s="246"/>
      <c r="K448" s="246"/>
      <c r="L448" s="251"/>
      <c r="M448" s="252"/>
      <c r="N448" s="253"/>
      <c r="O448" s="253"/>
      <c r="P448" s="253"/>
      <c r="Q448" s="253"/>
      <c r="R448" s="253"/>
      <c r="S448" s="253"/>
      <c r="T448" s="254"/>
      <c r="U448" s="13"/>
      <c r="V448" s="13"/>
      <c r="W448" s="13"/>
      <c r="X448" s="13"/>
      <c r="Y448" s="13"/>
      <c r="Z448" s="13"/>
      <c r="AA448" s="13"/>
      <c r="AB448" s="13"/>
      <c r="AC448" s="13"/>
      <c r="AD448" s="13"/>
      <c r="AE448" s="13"/>
      <c r="AT448" s="255" t="s">
        <v>173</v>
      </c>
      <c r="AU448" s="255" t="s">
        <v>86</v>
      </c>
      <c r="AV448" s="13" t="s">
        <v>86</v>
      </c>
      <c r="AW448" s="13" t="s">
        <v>37</v>
      </c>
      <c r="AX448" s="13" t="s">
        <v>76</v>
      </c>
      <c r="AY448" s="255" t="s">
        <v>162</v>
      </c>
    </row>
    <row r="449" s="13" customFormat="1">
      <c r="A449" s="13"/>
      <c r="B449" s="245"/>
      <c r="C449" s="246"/>
      <c r="D449" s="241" t="s">
        <v>173</v>
      </c>
      <c r="E449" s="247" t="s">
        <v>19</v>
      </c>
      <c r="F449" s="248" t="s">
        <v>1062</v>
      </c>
      <c r="G449" s="246"/>
      <c r="H449" s="249">
        <v>10.26</v>
      </c>
      <c r="I449" s="250"/>
      <c r="J449" s="246"/>
      <c r="K449" s="246"/>
      <c r="L449" s="251"/>
      <c r="M449" s="252"/>
      <c r="N449" s="253"/>
      <c r="O449" s="253"/>
      <c r="P449" s="253"/>
      <c r="Q449" s="253"/>
      <c r="R449" s="253"/>
      <c r="S449" s="253"/>
      <c r="T449" s="254"/>
      <c r="U449" s="13"/>
      <c r="V449" s="13"/>
      <c r="W449" s="13"/>
      <c r="X449" s="13"/>
      <c r="Y449" s="13"/>
      <c r="Z449" s="13"/>
      <c r="AA449" s="13"/>
      <c r="AB449" s="13"/>
      <c r="AC449" s="13"/>
      <c r="AD449" s="13"/>
      <c r="AE449" s="13"/>
      <c r="AT449" s="255" t="s">
        <v>173</v>
      </c>
      <c r="AU449" s="255" t="s">
        <v>86</v>
      </c>
      <c r="AV449" s="13" t="s">
        <v>86</v>
      </c>
      <c r="AW449" s="13" t="s">
        <v>37</v>
      </c>
      <c r="AX449" s="13" t="s">
        <v>76</v>
      </c>
      <c r="AY449" s="255" t="s">
        <v>162</v>
      </c>
    </row>
    <row r="450" s="13" customFormat="1">
      <c r="A450" s="13"/>
      <c r="B450" s="245"/>
      <c r="C450" s="246"/>
      <c r="D450" s="241" t="s">
        <v>173</v>
      </c>
      <c r="E450" s="247" t="s">
        <v>19</v>
      </c>
      <c r="F450" s="248" t="s">
        <v>1063</v>
      </c>
      <c r="G450" s="246"/>
      <c r="H450" s="249">
        <v>22.120000000000001</v>
      </c>
      <c r="I450" s="250"/>
      <c r="J450" s="246"/>
      <c r="K450" s="246"/>
      <c r="L450" s="251"/>
      <c r="M450" s="252"/>
      <c r="N450" s="253"/>
      <c r="O450" s="253"/>
      <c r="P450" s="253"/>
      <c r="Q450" s="253"/>
      <c r="R450" s="253"/>
      <c r="S450" s="253"/>
      <c r="T450" s="254"/>
      <c r="U450" s="13"/>
      <c r="V450" s="13"/>
      <c r="W450" s="13"/>
      <c r="X450" s="13"/>
      <c r="Y450" s="13"/>
      <c r="Z450" s="13"/>
      <c r="AA450" s="13"/>
      <c r="AB450" s="13"/>
      <c r="AC450" s="13"/>
      <c r="AD450" s="13"/>
      <c r="AE450" s="13"/>
      <c r="AT450" s="255" t="s">
        <v>173</v>
      </c>
      <c r="AU450" s="255" t="s">
        <v>86</v>
      </c>
      <c r="AV450" s="13" t="s">
        <v>86</v>
      </c>
      <c r="AW450" s="13" t="s">
        <v>37</v>
      </c>
      <c r="AX450" s="13" t="s">
        <v>76</v>
      </c>
      <c r="AY450" s="255" t="s">
        <v>162</v>
      </c>
    </row>
    <row r="451" s="13" customFormat="1">
      <c r="A451" s="13"/>
      <c r="B451" s="245"/>
      <c r="C451" s="246"/>
      <c r="D451" s="241" t="s">
        <v>173</v>
      </c>
      <c r="E451" s="247" t="s">
        <v>19</v>
      </c>
      <c r="F451" s="248" t="s">
        <v>1064</v>
      </c>
      <c r="G451" s="246"/>
      <c r="H451" s="249">
        <v>15.08</v>
      </c>
      <c r="I451" s="250"/>
      <c r="J451" s="246"/>
      <c r="K451" s="246"/>
      <c r="L451" s="251"/>
      <c r="M451" s="252"/>
      <c r="N451" s="253"/>
      <c r="O451" s="253"/>
      <c r="P451" s="253"/>
      <c r="Q451" s="253"/>
      <c r="R451" s="253"/>
      <c r="S451" s="253"/>
      <c r="T451" s="254"/>
      <c r="U451" s="13"/>
      <c r="V451" s="13"/>
      <c r="W451" s="13"/>
      <c r="X451" s="13"/>
      <c r="Y451" s="13"/>
      <c r="Z451" s="13"/>
      <c r="AA451" s="13"/>
      <c r="AB451" s="13"/>
      <c r="AC451" s="13"/>
      <c r="AD451" s="13"/>
      <c r="AE451" s="13"/>
      <c r="AT451" s="255" t="s">
        <v>173</v>
      </c>
      <c r="AU451" s="255" t="s">
        <v>86</v>
      </c>
      <c r="AV451" s="13" t="s">
        <v>86</v>
      </c>
      <c r="AW451" s="13" t="s">
        <v>37</v>
      </c>
      <c r="AX451" s="13" t="s">
        <v>76</v>
      </c>
      <c r="AY451" s="255" t="s">
        <v>162</v>
      </c>
    </row>
    <row r="452" s="14" customFormat="1">
      <c r="A452" s="14"/>
      <c r="B452" s="256"/>
      <c r="C452" s="257"/>
      <c r="D452" s="241" t="s">
        <v>173</v>
      </c>
      <c r="E452" s="258" t="s">
        <v>19</v>
      </c>
      <c r="F452" s="259" t="s">
        <v>1065</v>
      </c>
      <c r="G452" s="257"/>
      <c r="H452" s="260">
        <v>219.88999999999999</v>
      </c>
      <c r="I452" s="261"/>
      <c r="J452" s="257"/>
      <c r="K452" s="257"/>
      <c r="L452" s="262"/>
      <c r="M452" s="263"/>
      <c r="N452" s="264"/>
      <c r="O452" s="264"/>
      <c r="P452" s="264"/>
      <c r="Q452" s="264"/>
      <c r="R452" s="264"/>
      <c r="S452" s="264"/>
      <c r="T452" s="265"/>
      <c r="U452" s="14"/>
      <c r="V452" s="14"/>
      <c r="W452" s="14"/>
      <c r="X452" s="14"/>
      <c r="Y452" s="14"/>
      <c r="Z452" s="14"/>
      <c r="AA452" s="14"/>
      <c r="AB452" s="14"/>
      <c r="AC452" s="14"/>
      <c r="AD452" s="14"/>
      <c r="AE452" s="14"/>
      <c r="AT452" s="266" t="s">
        <v>173</v>
      </c>
      <c r="AU452" s="266" t="s">
        <v>86</v>
      </c>
      <c r="AV452" s="14" t="s">
        <v>176</v>
      </c>
      <c r="AW452" s="14" t="s">
        <v>37</v>
      </c>
      <c r="AX452" s="14" t="s">
        <v>76</v>
      </c>
      <c r="AY452" s="266" t="s">
        <v>162</v>
      </c>
    </row>
    <row r="453" s="15" customFormat="1">
      <c r="A453" s="15"/>
      <c r="B453" s="267"/>
      <c r="C453" s="268"/>
      <c r="D453" s="241" t="s">
        <v>173</v>
      </c>
      <c r="E453" s="269" t="s">
        <v>19</v>
      </c>
      <c r="F453" s="270" t="s">
        <v>177</v>
      </c>
      <c r="G453" s="268"/>
      <c r="H453" s="271">
        <v>219.88999999999999</v>
      </c>
      <c r="I453" s="272"/>
      <c r="J453" s="268"/>
      <c r="K453" s="268"/>
      <c r="L453" s="273"/>
      <c r="M453" s="274"/>
      <c r="N453" s="275"/>
      <c r="O453" s="275"/>
      <c r="P453" s="275"/>
      <c r="Q453" s="275"/>
      <c r="R453" s="275"/>
      <c r="S453" s="275"/>
      <c r="T453" s="276"/>
      <c r="U453" s="15"/>
      <c r="V453" s="15"/>
      <c r="W453" s="15"/>
      <c r="X453" s="15"/>
      <c r="Y453" s="15"/>
      <c r="Z453" s="15"/>
      <c r="AA453" s="15"/>
      <c r="AB453" s="15"/>
      <c r="AC453" s="15"/>
      <c r="AD453" s="15"/>
      <c r="AE453" s="15"/>
      <c r="AT453" s="277" t="s">
        <v>173</v>
      </c>
      <c r="AU453" s="277" t="s">
        <v>86</v>
      </c>
      <c r="AV453" s="15" t="s">
        <v>169</v>
      </c>
      <c r="AW453" s="15" t="s">
        <v>37</v>
      </c>
      <c r="AX453" s="15" t="s">
        <v>84</v>
      </c>
      <c r="AY453" s="277" t="s">
        <v>162</v>
      </c>
    </row>
    <row r="454" s="2" customFormat="1" ht="16.5" customHeight="1">
      <c r="A454" s="40"/>
      <c r="B454" s="41"/>
      <c r="C454" s="228" t="s">
        <v>469</v>
      </c>
      <c r="D454" s="228" t="s">
        <v>164</v>
      </c>
      <c r="E454" s="229" t="s">
        <v>412</v>
      </c>
      <c r="F454" s="230" t="s">
        <v>413</v>
      </c>
      <c r="G454" s="231" t="s">
        <v>390</v>
      </c>
      <c r="H454" s="232">
        <v>111</v>
      </c>
      <c r="I454" s="233"/>
      <c r="J454" s="234">
        <f>ROUND(I454*H454,2)</f>
        <v>0</v>
      </c>
      <c r="K454" s="230" t="s">
        <v>168</v>
      </c>
      <c r="L454" s="46"/>
      <c r="M454" s="235" t="s">
        <v>19</v>
      </c>
      <c r="N454" s="236" t="s">
        <v>47</v>
      </c>
      <c r="O454" s="86"/>
      <c r="P454" s="237">
        <f>O454*H454</f>
        <v>0</v>
      </c>
      <c r="Q454" s="237">
        <v>0.0066</v>
      </c>
      <c r="R454" s="237">
        <f>Q454*H454</f>
        <v>0.73260000000000003</v>
      </c>
      <c r="S454" s="237">
        <v>0</v>
      </c>
      <c r="T454" s="238">
        <f>S454*H454</f>
        <v>0</v>
      </c>
      <c r="U454" s="40"/>
      <c r="V454" s="40"/>
      <c r="W454" s="40"/>
      <c r="X454" s="40"/>
      <c r="Y454" s="40"/>
      <c r="Z454" s="40"/>
      <c r="AA454" s="40"/>
      <c r="AB454" s="40"/>
      <c r="AC454" s="40"/>
      <c r="AD454" s="40"/>
      <c r="AE454" s="40"/>
      <c r="AR454" s="239" t="s">
        <v>169</v>
      </c>
      <c r="AT454" s="239" t="s">
        <v>164</v>
      </c>
      <c r="AU454" s="239" t="s">
        <v>86</v>
      </c>
      <c r="AY454" s="19" t="s">
        <v>162</v>
      </c>
      <c r="BE454" s="240">
        <f>IF(N454="základní",J454,0)</f>
        <v>0</v>
      </c>
      <c r="BF454" s="240">
        <f>IF(N454="snížená",J454,0)</f>
        <v>0</v>
      </c>
      <c r="BG454" s="240">
        <f>IF(N454="zákl. přenesená",J454,0)</f>
        <v>0</v>
      </c>
      <c r="BH454" s="240">
        <f>IF(N454="sníž. přenesená",J454,0)</f>
        <v>0</v>
      </c>
      <c r="BI454" s="240">
        <f>IF(N454="nulová",J454,0)</f>
        <v>0</v>
      </c>
      <c r="BJ454" s="19" t="s">
        <v>84</v>
      </c>
      <c r="BK454" s="240">
        <f>ROUND(I454*H454,2)</f>
        <v>0</v>
      </c>
      <c r="BL454" s="19" t="s">
        <v>169</v>
      </c>
      <c r="BM454" s="239" t="s">
        <v>1066</v>
      </c>
    </row>
    <row r="455" s="2" customFormat="1">
      <c r="A455" s="40"/>
      <c r="B455" s="41"/>
      <c r="C455" s="42"/>
      <c r="D455" s="241" t="s">
        <v>171</v>
      </c>
      <c r="E455" s="42"/>
      <c r="F455" s="242" t="s">
        <v>415</v>
      </c>
      <c r="G455" s="42"/>
      <c r="H455" s="42"/>
      <c r="I455" s="148"/>
      <c r="J455" s="42"/>
      <c r="K455" s="42"/>
      <c r="L455" s="46"/>
      <c r="M455" s="243"/>
      <c r="N455" s="244"/>
      <c r="O455" s="86"/>
      <c r="P455" s="86"/>
      <c r="Q455" s="86"/>
      <c r="R455" s="86"/>
      <c r="S455" s="86"/>
      <c r="T455" s="87"/>
      <c r="U455" s="40"/>
      <c r="V455" s="40"/>
      <c r="W455" s="40"/>
      <c r="X455" s="40"/>
      <c r="Y455" s="40"/>
      <c r="Z455" s="40"/>
      <c r="AA455" s="40"/>
      <c r="AB455" s="40"/>
      <c r="AC455" s="40"/>
      <c r="AD455" s="40"/>
      <c r="AE455" s="40"/>
      <c r="AT455" s="19" t="s">
        <v>171</v>
      </c>
      <c r="AU455" s="19" t="s">
        <v>86</v>
      </c>
    </row>
    <row r="456" s="2" customFormat="1" ht="16.5" customHeight="1">
      <c r="A456" s="40"/>
      <c r="B456" s="41"/>
      <c r="C456" s="288" t="s">
        <v>473</v>
      </c>
      <c r="D456" s="288" t="s">
        <v>346</v>
      </c>
      <c r="E456" s="289" t="s">
        <v>1067</v>
      </c>
      <c r="F456" s="290" t="s">
        <v>1068</v>
      </c>
      <c r="G456" s="291" t="s">
        <v>390</v>
      </c>
      <c r="H456" s="292">
        <v>54</v>
      </c>
      <c r="I456" s="293"/>
      <c r="J456" s="294">
        <f>ROUND(I456*H456,2)</f>
        <v>0</v>
      </c>
      <c r="K456" s="290" t="s">
        <v>168</v>
      </c>
      <c r="L456" s="295"/>
      <c r="M456" s="296" t="s">
        <v>19</v>
      </c>
      <c r="N456" s="297" t="s">
        <v>47</v>
      </c>
      <c r="O456" s="86"/>
      <c r="P456" s="237">
        <f>O456*H456</f>
        <v>0</v>
      </c>
      <c r="Q456" s="237">
        <v>0.052999999999999998</v>
      </c>
      <c r="R456" s="237">
        <f>Q456*H456</f>
        <v>2.8620000000000001</v>
      </c>
      <c r="S456" s="237">
        <v>0</v>
      </c>
      <c r="T456" s="238">
        <f>S456*H456</f>
        <v>0</v>
      </c>
      <c r="U456" s="40"/>
      <c r="V456" s="40"/>
      <c r="W456" s="40"/>
      <c r="X456" s="40"/>
      <c r="Y456" s="40"/>
      <c r="Z456" s="40"/>
      <c r="AA456" s="40"/>
      <c r="AB456" s="40"/>
      <c r="AC456" s="40"/>
      <c r="AD456" s="40"/>
      <c r="AE456" s="40"/>
      <c r="AR456" s="239" t="s">
        <v>211</v>
      </c>
      <c r="AT456" s="239" t="s">
        <v>346</v>
      </c>
      <c r="AU456" s="239" t="s">
        <v>86</v>
      </c>
      <c r="AY456" s="19" t="s">
        <v>162</v>
      </c>
      <c r="BE456" s="240">
        <f>IF(N456="základní",J456,0)</f>
        <v>0</v>
      </c>
      <c r="BF456" s="240">
        <f>IF(N456="snížená",J456,0)</f>
        <v>0</v>
      </c>
      <c r="BG456" s="240">
        <f>IF(N456="zákl. přenesená",J456,0)</f>
        <v>0</v>
      </c>
      <c r="BH456" s="240">
        <f>IF(N456="sníž. přenesená",J456,0)</f>
        <v>0</v>
      </c>
      <c r="BI456" s="240">
        <f>IF(N456="nulová",J456,0)</f>
        <v>0</v>
      </c>
      <c r="BJ456" s="19" t="s">
        <v>84</v>
      </c>
      <c r="BK456" s="240">
        <f>ROUND(I456*H456,2)</f>
        <v>0</v>
      </c>
      <c r="BL456" s="19" t="s">
        <v>169</v>
      </c>
      <c r="BM456" s="239" t="s">
        <v>1069</v>
      </c>
    </row>
    <row r="457" s="2" customFormat="1" ht="16.5" customHeight="1">
      <c r="A457" s="40"/>
      <c r="B457" s="41"/>
      <c r="C457" s="288" t="s">
        <v>478</v>
      </c>
      <c r="D457" s="288" t="s">
        <v>346</v>
      </c>
      <c r="E457" s="289" t="s">
        <v>1070</v>
      </c>
      <c r="F457" s="290" t="s">
        <v>1071</v>
      </c>
      <c r="G457" s="291" t="s">
        <v>390</v>
      </c>
      <c r="H457" s="292">
        <v>28</v>
      </c>
      <c r="I457" s="293"/>
      <c r="J457" s="294">
        <f>ROUND(I457*H457,2)</f>
        <v>0</v>
      </c>
      <c r="K457" s="290" t="s">
        <v>168</v>
      </c>
      <c r="L457" s="295"/>
      <c r="M457" s="296" t="s">
        <v>19</v>
      </c>
      <c r="N457" s="297" t="s">
        <v>47</v>
      </c>
      <c r="O457" s="86"/>
      <c r="P457" s="237">
        <f>O457*H457</f>
        <v>0</v>
      </c>
      <c r="Q457" s="237">
        <v>0.032000000000000001</v>
      </c>
      <c r="R457" s="237">
        <f>Q457*H457</f>
        <v>0.89600000000000002</v>
      </c>
      <c r="S457" s="237">
        <v>0</v>
      </c>
      <c r="T457" s="238">
        <f>S457*H457</f>
        <v>0</v>
      </c>
      <c r="U457" s="40"/>
      <c r="V457" s="40"/>
      <c r="W457" s="40"/>
      <c r="X457" s="40"/>
      <c r="Y457" s="40"/>
      <c r="Z457" s="40"/>
      <c r="AA457" s="40"/>
      <c r="AB457" s="40"/>
      <c r="AC457" s="40"/>
      <c r="AD457" s="40"/>
      <c r="AE457" s="40"/>
      <c r="AR457" s="239" t="s">
        <v>211</v>
      </c>
      <c r="AT457" s="239" t="s">
        <v>346</v>
      </c>
      <c r="AU457" s="239" t="s">
        <v>86</v>
      </c>
      <c r="AY457" s="19" t="s">
        <v>162</v>
      </c>
      <c r="BE457" s="240">
        <f>IF(N457="základní",J457,0)</f>
        <v>0</v>
      </c>
      <c r="BF457" s="240">
        <f>IF(N457="snížená",J457,0)</f>
        <v>0</v>
      </c>
      <c r="BG457" s="240">
        <f>IF(N457="zákl. přenesená",J457,0)</f>
        <v>0</v>
      </c>
      <c r="BH457" s="240">
        <f>IF(N457="sníž. přenesená",J457,0)</f>
        <v>0</v>
      </c>
      <c r="BI457" s="240">
        <f>IF(N457="nulová",J457,0)</f>
        <v>0</v>
      </c>
      <c r="BJ457" s="19" t="s">
        <v>84</v>
      </c>
      <c r="BK457" s="240">
        <f>ROUND(I457*H457,2)</f>
        <v>0</v>
      </c>
      <c r="BL457" s="19" t="s">
        <v>169</v>
      </c>
      <c r="BM457" s="239" t="s">
        <v>1072</v>
      </c>
    </row>
    <row r="458" s="2" customFormat="1" ht="16.5" customHeight="1">
      <c r="A458" s="40"/>
      <c r="B458" s="41"/>
      <c r="C458" s="288" t="s">
        <v>483</v>
      </c>
      <c r="D458" s="288" t="s">
        <v>346</v>
      </c>
      <c r="E458" s="289" t="s">
        <v>1073</v>
      </c>
      <c r="F458" s="290" t="s">
        <v>1074</v>
      </c>
      <c r="G458" s="291" t="s">
        <v>390</v>
      </c>
      <c r="H458" s="292">
        <v>5</v>
      </c>
      <c r="I458" s="293"/>
      <c r="J458" s="294">
        <f>ROUND(I458*H458,2)</f>
        <v>0</v>
      </c>
      <c r="K458" s="290" t="s">
        <v>168</v>
      </c>
      <c r="L458" s="295"/>
      <c r="M458" s="296" t="s">
        <v>19</v>
      </c>
      <c r="N458" s="297" t="s">
        <v>47</v>
      </c>
      <c r="O458" s="86"/>
      <c r="P458" s="237">
        <f>O458*H458</f>
        <v>0</v>
      </c>
      <c r="Q458" s="237">
        <v>0.021000000000000001</v>
      </c>
      <c r="R458" s="237">
        <f>Q458*H458</f>
        <v>0.10500000000000001</v>
      </c>
      <c r="S458" s="237">
        <v>0</v>
      </c>
      <c r="T458" s="238">
        <f>S458*H458</f>
        <v>0</v>
      </c>
      <c r="U458" s="40"/>
      <c r="V458" s="40"/>
      <c r="W458" s="40"/>
      <c r="X458" s="40"/>
      <c r="Y458" s="40"/>
      <c r="Z458" s="40"/>
      <c r="AA458" s="40"/>
      <c r="AB458" s="40"/>
      <c r="AC458" s="40"/>
      <c r="AD458" s="40"/>
      <c r="AE458" s="40"/>
      <c r="AR458" s="239" t="s">
        <v>211</v>
      </c>
      <c r="AT458" s="239" t="s">
        <v>346</v>
      </c>
      <c r="AU458" s="239" t="s">
        <v>86</v>
      </c>
      <c r="AY458" s="19" t="s">
        <v>162</v>
      </c>
      <c r="BE458" s="240">
        <f>IF(N458="základní",J458,0)</f>
        <v>0</v>
      </c>
      <c r="BF458" s="240">
        <f>IF(N458="snížená",J458,0)</f>
        <v>0</v>
      </c>
      <c r="BG458" s="240">
        <f>IF(N458="zákl. přenesená",J458,0)</f>
        <v>0</v>
      </c>
      <c r="BH458" s="240">
        <f>IF(N458="sníž. přenesená",J458,0)</f>
        <v>0</v>
      </c>
      <c r="BI458" s="240">
        <f>IF(N458="nulová",J458,0)</f>
        <v>0</v>
      </c>
      <c r="BJ458" s="19" t="s">
        <v>84</v>
      </c>
      <c r="BK458" s="240">
        <f>ROUND(I458*H458,2)</f>
        <v>0</v>
      </c>
      <c r="BL458" s="19" t="s">
        <v>169</v>
      </c>
      <c r="BM458" s="239" t="s">
        <v>1075</v>
      </c>
    </row>
    <row r="459" s="2" customFormat="1" ht="16.5" customHeight="1">
      <c r="A459" s="40"/>
      <c r="B459" s="41"/>
      <c r="C459" s="288" t="s">
        <v>489</v>
      </c>
      <c r="D459" s="288" t="s">
        <v>346</v>
      </c>
      <c r="E459" s="289" t="s">
        <v>418</v>
      </c>
      <c r="F459" s="290" t="s">
        <v>419</v>
      </c>
      <c r="G459" s="291" t="s">
        <v>390</v>
      </c>
      <c r="H459" s="292">
        <v>24</v>
      </c>
      <c r="I459" s="293"/>
      <c r="J459" s="294">
        <f>ROUND(I459*H459,2)</f>
        <v>0</v>
      </c>
      <c r="K459" s="290" t="s">
        <v>168</v>
      </c>
      <c r="L459" s="295"/>
      <c r="M459" s="296" t="s">
        <v>19</v>
      </c>
      <c r="N459" s="297" t="s">
        <v>47</v>
      </c>
      <c r="O459" s="86"/>
      <c r="P459" s="237">
        <f>O459*H459</f>
        <v>0</v>
      </c>
      <c r="Q459" s="237">
        <v>0.041000000000000002</v>
      </c>
      <c r="R459" s="237">
        <f>Q459*H459</f>
        <v>0.98399999999999999</v>
      </c>
      <c r="S459" s="237">
        <v>0</v>
      </c>
      <c r="T459" s="238">
        <f>S459*H459</f>
        <v>0</v>
      </c>
      <c r="U459" s="40"/>
      <c r="V459" s="40"/>
      <c r="W459" s="40"/>
      <c r="X459" s="40"/>
      <c r="Y459" s="40"/>
      <c r="Z459" s="40"/>
      <c r="AA459" s="40"/>
      <c r="AB459" s="40"/>
      <c r="AC459" s="40"/>
      <c r="AD459" s="40"/>
      <c r="AE459" s="40"/>
      <c r="AR459" s="239" t="s">
        <v>211</v>
      </c>
      <c r="AT459" s="239" t="s">
        <v>346</v>
      </c>
      <c r="AU459" s="239" t="s">
        <v>86</v>
      </c>
      <c r="AY459" s="19" t="s">
        <v>162</v>
      </c>
      <c r="BE459" s="240">
        <f>IF(N459="základní",J459,0)</f>
        <v>0</v>
      </c>
      <c r="BF459" s="240">
        <f>IF(N459="snížená",J459,0)</f>
        <v>0</v>
      </c>
      <c r="BG459" s="240">
        <f>IF(N459="zákl. přenesená",J459,0)</f>
        <v>0</v>
      </c>
      <c r="BH459" s="240">
        <f>IF(N459="sníž. přenesená",J459,0)</f>
        <v>0</v>
      </c>
      <c r="BI459" s="240">
        <f>IF(N459="nulová",J459,0)</f>
        <v>0</v>
      </c>
      <c r="BJ459" s="19" t="s">
        <v>84</v>
      </c>
      <c r="BK459" s="240">
        <f>ROUND(I459*H459,2)</f>
        <v>0</v>
      </c>
      <c r="BL459" s="19" t="s">
        <v>169</v>
      </c>
      <c r="BM459" s="239" t="s">
        <v>1076</v>
      </c>
    </row>
    <row r="460" s="2" customFormat="1" ht="16.5" customHeight="1">
      <c r="A460" s="40"/>
      <c r="B460" s="41"/>
      <c r="C460" s="228" t="s">
        <v>494</v>
      </c>
      <c r="D460" s="228" t="s">
        <v>164</v>
      </c>
      <c r="E460" s="229" t="s">
        <v>1077</v>
      </c>
      <c r="F460" s="230" t="s">
        <v>1078</v>
      </c>
      <c r="G460" s="231" t="s">
        <v>390</v>
      </c>
      <c r="H460" s="232">
        <v>9</v>
      </c>
      <c r="I460" s="233"/>
      <c r="J460" s="234">
        <f>ROUND(I460*H460,2)</f>
        <v>0</v>
      </c>
      <c r="K460" s="230" t="s">
        <v>168</v>
      </c>
      <c r="L460" s="46"/>
      <c r="M460" s="235" t="s">
        <v>19</v>
      </c>
      <c r="N460" s="236" t="s">
        <v>47</v>
      </c>
      <c r="O460" s="86"/>
      <c r="P460" s="237">
        <f>O460*H460</f>
        <v>0</v>
      </c>
      <c r="Q460" s="237">
        <v>0.0066</v>
      </c>
      <c r="R460" s="237">
        <f>Q460*H460</f>
        <v>0.059400000000000001</v>
      </c>
      <c r="S460" s="237">
        <v>0</v>
      </c>
      <c r="T460" s="238">
        <f>S460*H460</f>
        <v>0</v>
      </c>
      <c r="U460" s="40"/>
      <c r="V460" s="40"/>
      <c r="W460" s="40"/>
      <c r="X460" s="40"/>
      <c r="Y460" s="40"/>
      <c r="Z460" s="40"/>
      <c r="AA460" s="40"/>
      <c r="AB460" s="40"/>
      <c r="AC460" s="40"/>
      <c r="AD460" s="40"/>
      <c r="AE460" s="40"/>
      <c r="AR460" s="239" t="s">
        <v>169</v>
      </c>
      <c r="AT460" s="239" t="s">
        <v>164</v>
      </c>
      <c r="AU460" s="239" t="s">
        <v>86</v>
      </c>
      <c r="AY460" s="19" t="s">
        <v>162</v>
      </c>
      <c r="BE460" s="240">
        <f>IF(N460="základní",J460,0)</f>
        <v>0</v>
      </c>
      <c r="BF460" s="240">
        <f>IF(N460="snížená",J460,0)</f>
        <v>0</v>
      </c>
      <c r="BG460" s="240">
        <f>IF(N460="zákl. přenesená",J460,0)</f>
        <v>0</v>
      </c>
      <c r="BH460" s="240">
        <f>IF(N460="sníž. přenesená",J460,0)</f>
        <v>0</v>
      </c>
      <c r="BI460" s="240">
        <f>IF(N460="nulová",J460,0)</f>
        <v>0</v>
      </c>
      <c r="BJ460" s="19" t="s">
        <v>84</v>
      </c>
      <c r="BK460" s="240">
        <f>ROUND(I460*H460,2)</f>
        <v>0</v>
      </c>
      <c r="BL460" s="19" t="s">
        <v>169</v>
      </c>
      <c r="BM460" s="239" t="s">
        <v>1079</v>
      </c>
    </row>
    <row r="461" s="2" customFormat="1">
      <c r="A461" s="40"/>
      <c r="B461" s="41"/>
      <c r="C461" s="42"/>
      <c r="D461" s="241" t="s">
        <v>171</v>
      </c>
      <c r="E461" s="42"/>
      <c r="F461" s="242" t="s">
        <v>415</v>
      </c>
      <c r="G461" s="42"/>
      <c r="H461" s="42"/>
      <c r="I461" s="148"/>
      <c r="J461" s="42"/>
      <c r="K461" s="42"/>
      <c r="L461" s="46"/>
      <c r="M461" s="243"/>
      <c r="N461" s="244"/>
      <c r="O461" s="86"/>
      <c r="P461" s="86"/>
      <c r="Q461" s="86"/>
      <c r="R461" s="86"/>
      <c r="S461" s="86"/>
      <c r="T461" s="87"/>
      <c r="U461" s="40"/>
      <c r="V461" s="40"/>
      <c r="W461" s="40"/>
      <c r="X461" s="40"/>
      <c r="Y461" s="40"/>
      <c r="Z461" s="40"/>
      <c r="AA461" s="40"/>
      <c r="AB461" s="40"/>
      <c r="AC461" s="40"/>
      <c r="AD461" s="40"/>
      <c r="AE461" s="40"/>
      <c r="AT461" s="19" t="s">
        <v>171</v>
      </c>
      <c r="AU461" s="19" t="s">
        <v>86</v>
      </c>
    </row>
    <row r="462" s="2" customFormat="1" ht="16.5" customHeight="1">
      <c r="A462" s="40"/>
      <c r="B462" s="41"/>
      <c r="C462" s="288" t="s">
        <v>499</v>
      </c>
      <c r="D462" s="288" t="s">
        <v>346</v>
      </c>
      <c r="E462" s="289" t="s">
        <v>1080</v>
      </c>
      <c r="F462" s="290" t="s">
        <v>1081</v>
      </c>
      <c r="G462" s="291" t="s">
        <v>390</v>
      </c>
      <c r="H462" s="292">
        <v>9</v>
      </c>
      <c r="I462" s="293"/>
      <c r="J462" s="294">
        <f>ROUND(I462*H462,2)</f>
        <v>0</v>
      </c>
      <c r="K462" s="290" t="s">
        <v>19</v>
      </c>
      <c r="L462" s="295"/>
      <c r="M462" s="296" t="s">
        <v>19</v>
      </c>
      <c r="N462" s="297" t="s">
        <v>47</v>
      </c>
      <c r="O462" s="86"/>
      <c r="P462" s="237">
        <f>O462*H462</f>
        <v>0</v>
      </c>
      <c r="Q462" s="237">
        <v>0.081000000000000003</v>
      </c>
      <c r="R462" s="237">
        <f>Q462*H462</f>
        <v>0.72899999999999998</v>
      </c>
      <c r="S462" s="237">
        <v>0</v>
      </c>
      <c r="T462" s="238">
        <f>S462*H462</f>
        <v>0</v>
      </c>
      <c r="U462" s="40"/>
      <c r="V462" s="40"/>
      <c r="W462" s="40"/>
      <c r="X462" s="40"/>
      <c r="Y462" s="40"/>
      <c r="Z462" s="40"/>
      <c r="AA462" s="40"/>
      <c r="AB462" s="40"/>
      <c r="AC462" s="40"/>
      <c r="AD462" s="40"/>
      <c r="AE462" s="40"/>
      <c r="AR462" s="239" t="s">
        <v>211</v>
      </c>
      <c r="AT462" s="239" t="s">
        <v>346</v>
      </c>
      <c r="AU462" s="239" t="s">
        <v>86</v>
      </c>
      <c r="AY462" s="19" t="s">
        <v>162</v>
      </c>
      <c r="BE462" s="240">
        <f>IF(N462="základní",J462,0)</f>
        <v>0</v>
      </c>
      <c r="BF462" s="240">
        <f>IF(N462="snížená",J462,0)</f>
        <v>0</v>
      </c>
      <c r="BG462" s="240">
        <f>IF(N462="zákl. přenesená",J462,0)</f>
        <v>0</v>
      </c>
      <c r="BH462" s="240">
        <f>IF(N462="sníž. přenesená",J462,0)</f>
        <v>0</v>
      </c>
      <c r="BI462" s="240">
        <f>IF(N462="nulová",J462,0)</f>
        <v>0</v>
      </c>
      <c r="BJ462" s="19" t="s">
        <v>84</v>
      </c>
      <c r="BK462" s="240">
        <f>ROUND(I462*H462,2)</f>
        <v>0</v>
      </c>
      <c r="BL462" s="19" t="s">
        <v>169</v>
      </c>
      <c r="BM462" s="239" t="s">
        <v>1082</v>
      </c>
    </row>
    <row r="463" s="12" customFormat="1" ht="22.8" customHeight="1">
      <c r="A463" s="12"/>
      <c r="B463" s="212"/>
      <c r="C463" s="213"/>
      <c r="D463" s="214" t="s">
        <v>75</v>
      </c>
      <c r="E463" s="226" t="s">
        <v>211</v>
      </c>
      <c r="F463" s="226" t="s">
        <v>447</v>
      </c>
      <c r="G463" s="213"/>
      <c r="H463" s="213"/>
      <c r="I463" s="216"/>
      <c r="J463" s="227">
        <f>BK463</f>
        <v>0</v>
      </c>
      <c r="K463" s="213"/>
      <c r="L463" s="218"/>
      <c r="M463" s="219"/>
      <c r="N463" s="220"/>
      <c r="O463" s="220"/>
      <c r="P463" s="221">
        <f>SUM(P464:P544)</f>
        <v>0</v>
      </c>
      <c r="Q463" s="220"/>
      <c r="R463" s="221">
        <f>SUM(R464:R544)</f>
        <v>232.43164050999999</v>
      </c>
      <c r="S463" s="220"/>
      <c r="T463" s="222">
        <f>SUM(T464:T544)</f>
        <v>0</v>
      </c>
      <c r="U463" s="12"/>
      <c r="V463" s="12"/>
      <c r="W463" s="12"/>
      <c r="X463" s="12"/>
      <c r="Y463" s="12"/>
      <c r="Z463" s="12"/>
      <c r="AA463" s="12"/>
      <c r="AB463" s="12"/>
      <c r="AC463" s="12"/>
      <c r="AD463" s="12"/>
      <c r="AE463" s="12"/>
      <c r="AR463" s="223" t="s">
        <v>84</v>
      </c>
      <c r="AT463" s="224" t="s">
        <v>75</v>
      </c>
      <c r="AU463" s="224" t="s">
        <v>84</v>
      </c>
      <c r="AY463" s="223" t="s">
        <v>162</v>
      </c>
      <c r="BK463" s="225">
        <f>SUM(BK464:BK544)</f>
        <v>0</v>
      </c>
    </row>
    <row r="464" s="2" customFormat="1" ht="21.75" customHeight="1">
      <c r="A464" s="40"/>
      <c r="B464" s="41"/>
      <c r="C464" s="228" t="s">
        <v>503</v>
      </c>
      <c r="D464" s="228" t="s">
        <v>164</v>
      </c>
      <c r="E464" s="229" t="s">
        <v>1083</v>
      </c>
      <c r="F464" s="230" t="s">
        <v>1084</v>
      </c>
      <c r="G464" s="231" t="s">
        <v>202</v>
      </c>
      <c r="H464" s="232">
        <v>8</v>
      </c>
      <c r="I464" s="233"/>
      <c r="J464" s="234">
        <f>ROUND(I464*H464,2)</f>
        <v>0</v>
      </c>
      <c r="K464" s="230" t="s">
        <v>19</v>
      </c>
      <c r="L464" s="46"/>
      <c r="M464" s="235" t="s">
        <v>19</v>
      </c>
      <c r="N464" s="236" t="s">
        <v>47</v>
      </c>
      <c r="O464" s="86"/>
      <c r="P464" s="237">
        <f>O464*H464</f>
        <v>0</v>
      </c>
      <c r="Q464" s="237">
        <v>0</v>
      </c>
      <c r="R464" s="237">
        <f>Q464*H464</f>
        <v>0</v>
      </c>
      <c r="S464" s="237">
        <v>0</v>
      </c>
      <c r="T464" s="238">
        <f>S464*H464</f>
        <v>0</v>
      </c>
      <c r="U464" s="40"/>
      <c r="V464" s="40"/>
      <c r="W464" s="40"/>
      <c r="X464" s="40"/>
      <c r="Y464" s="40"/>
      <c r="Z464" s="40"/>
      <c r="AA464" s="40"/>
      <c r="AB464" s="40"/>
      <c r="AC464" s="40"/>
      <c r="AD464" s="40"/>
      <c r="AE464" s="40"/>
      <c r="AR464" s="239" t="s">
        <v>169</v>
      </c>
      <c r="AT464" s="239" t="s">
        <v>164</v>
      </c>
      <c r="AU464" s="239" t="s">
        <v>86</v>
      </c>
      <c r="AY464" s="19" t="s">
        <v>162</v>
      </c>
      <c r="BE464" s="240">
        <f>IF(N464="základní",J464,0)</f>
        <v>0</v>
      </c>
      <c r="BF464" s="240">
        <f>IF(N464="snížená",J464,0)</f>
        <v>0</v>
      </c>
      <c r="BG464" s="240">
        <f>IF(N464="zákl. přenesená",J464,0)</f>
        <v>0</v>
      </c>
      <c r="BH464" s="240">
        <f>IF(N464="sníž. přenesená",J464,0)</f>
        <v>0</v>
      </c>
      <c r="BI464" s="240">
        <f>IF(N464="nulová",J464,0)</f>
        <v>0</v>
      </c>
      <c r="BJ464" s="19" t="s">
        <v>84</v>
      </c>
      <c r="BK464" s="240">
        <f>ROUND(I464*H464,2)</f>
        <v>0</v>
      </c>
      <c r="BL464" s="19" t="s">
        <v>169</v>
      </c>
      <c r="BM464" s="239" t="s">
        <v>1085</v>
      </c>
    </row>
    <row r="465" s="2" customFormat="1">
      <c r="A465" s="40"/>
      <c r="B465" s="41"/>
      <c r="C465" s="42"/>
      <c r="D465" s="241" t="s">
        <v>171</v>
      </c>
      <c r="E465" s="42"/>
      <c r="F465" s="242" t="s">
        <v>477</v>
      </c>
      <c r="G465" s="42"/>
      <c r="H465" s="42"/>
      <c r="I465" s="148"/>
      <c r="J465" s="42"/>
      <c r="K465" s="42"/>
      <c r="L465" s="46"/>
      <c r="M465" s="243"/>
      <c r="N465" s="244"/>
      <c r="O465" s="86"/>
      <c r="P465" s="86"/>
      <c r="Q465" s="86"/>
      <c r="R465" s="86"/>
      <c r="S465" s="86"/>
      <c r="T465" s="87"/>
      <c r="U465" s="40"/>
      <c r="V465" s="40"/>
      <c r="W465" s="40"/>
      <c r="X465" s="40"/>
      <c r="Y465" s="40"/>
      <c r="Z465" s="40"/>
      <c r="AA465" s="40"/>
      <c r="AB465" s="40"/>
      <c r="AC465" s="40"/>
      <c r="AD465" s="40"/>
      <c r="AE465" s="40"/>
      <c r="AT465" s="19" t="s">
        <v>171</v>
      </c>
      <c r="AU465" s="19" t="s">
        <v>86</v>
      </c>
    </row>
    <row r="466" s="13" customFormat="1">
      <c r="A466" s="13"/>
      <c r="B466" s="245"/>
      <c r="C466" s="246"/>
      <c r="D466" s="241" t="s">
        <v>173</v>
      </c>
      <c r="E466" s="247" t="s">
        <v>19</v>
      </c>
      <c r="F466" s="248" t="s">
        <v>1086</v>
      </c>
      <c r="G466" s="246"/>
      <c r="H466" s="249">
        <v>8</v>
      </c>
      <c r="I466" s="250"/>
      <c r="J466" s="246"/>
      <c r="K466" s="246"/>
      <c r="L466" s="251"/>
      <c r="M466" s="252"/>
      <c r="N466" s="253"/>
      <c r="O466" s="253"/>
      <c r="P466" s="253"/>
      <c r="Q466" s="253"/>
      <c r="R466" s="253"/>
      <c r="S466" s="253"/>
      <c r="T466" s="254"/>
      <c r="U466" s="13"/>
      <c r="V466" s="13"/>
      <c r="W466" s="13"/>
      <c r="X466" s="13"/>
      <c r="Y466" s="13"/>
      <c r="Z466" s="13"/>
      <c r="AA466" s="13"/>
      <c r="AB466" s="13"/>
      <c r="AC466" s="13"/>
      <c r="AD466" s="13"/>
      <c r="AE466" s="13"/>
      <c r="AT466" s="255" t="s">
        <v>173</v>
      </c>
      <c r="AU466" s="255" t="s">
        <v>86</v>
      </c>
      <c r="AV466" s="13" t="s">
        <v>86</v>
      </c>
      <c r="AW466" s="13" t="s">
        <v>37</v>
      </c>
      <c r="AX466" s="13" t="s">
        <v>84</v>
      </c>
      <c r="AY466" s="255" t="s">
        <v>162</v>
      </c>
    </row>
    <row r="467" s="2" customFormat="1" ht="16.5" customHeight="1">
      <c r="A467" s="40"/>
      <c r="B467" s="41"/>
      <c r="C467" s="288" t="s">
        <v>507</v>
      </c>
      <c r="D467" s="288" t="s">
        <v>346</v>
      </c>
      <c r="E467" s="289" t="s">
        <v>1087</v>
      </c>
      <c r="F467" s="290" t="s">
        <v>1088</v>
      </c>
      <c r="G467" s="291" t="s">
        <v>202</v>
      </c>
      <c r="H467" s="292">
        <v>8.1199999999999992</v>
      </c>
      <c r="I467" s="293"/>
      <c r="J467" s="294">
        <f>ROUND(I467*H467,2)</f>
        <v>0</v>
      </c>
      <c r="K467" s="290" t="s">
        <v>19</v>
      </c>
      <c r="L467" s="295"/>
      <c r="M467" s="296" t="s">
        <v>19</v>
      </c>
      <c r="N467" s="297" t="s">
        <v>47</v>
      </c>
      <c r="O467" s="86"/>
      <c r="P467" s="237">
        <f>O467*H467</f>
        <v>0</v>
      </c>
      <c r="Q467" s="237">
        <v>0.0011199999999999999</v>
      </c>
      <c r="R467" s="237">
        <f>Q467*H467</f>
        <v>0.009094399999999999</v>
      </c>
      <c r="S467" s="237">
        <v>0</v>
      </c>
      <c r="T467" s="238">
        <f>S467*H467</f>
        <v>0</v>
      </c>
      <c r="U467" s="40"/>
      <c r="V467" s="40"/>
      <c r="W467" s="40"/>
      <c r="X467" s="40"/>
      <c r="Y467" s="40"/>
      <c r="Z467" s="40"/>
      <c r="AA467" s="40"/>
      <c r="AB467" s="40"/>
      <c r="AC467" s="40"/>
      <c r="AD467" s="40"/>
      <c r="AE467" s="40"/>
      <c r="AR467" s="239" t="s">
        <v>211</v>
      </c>
      <c r="AT467" s="239" t="s">
        <v>346</v>
      </c>
      <c r="AU467" s="239" t="s">
        <v>86</v>
      </c>
      <c r="AY467" s="19" t="s">
        <v>162</v>
      </c>
      <c r="BE467" s="240">
        <f>IF(N467="základní",J467,0)</f>
        <v>0</v>
      </c>
      <c r="BF467" s="240">
        <f>IF(N467="snížená",J467,0)</f>
        <v>0</v>
      </c>
      <c r="BG467" s="240">
        <f>IF(N467="zákl. přenesená",J467,0)</f>
        <v>0</v>
      </c>
      <c r="BH467" s="240">
        <f>IF(N467="sníž. přenesená",J467,0)</f>
        <v>0</v>
      </c>
      <c r="BI467" s="240">
        <f>IF(N467="nulová",J467,0)</f>
        <v>0</v>
      </c>
      <c r="BJ467" s="19" t="s">
        <v>84</v>
      </c>
      <c r="BK467" s="240">
        <f>ROUND(I467*H467,2)</f>
        <v>0</v>
      </c>
      <c r="BL467" s="19" t="s">
        <v>169</v>
      </c>
      <c r="BM467" s="239" t="s">
        <v>1089</v>
      </c>
    </row>
    <row r="468" s="13" customFormat="1">
      <c r="A468" s="13"/>
      <c r="B468" s="245"/>
      <c r="C468" s="246"/>
      <c r="D468" s="241" t="s">
        <v>173</v>
      </c>
      <c r="E468" s="246"/>
      <c r="F468" s="248" t="s">
        <v>1090</v>
      </c>
      <c r="G468" s="246"/>
      <c r="H468" s="249">
        <v>8.1199999999999992</v>
      </c>
      <c r="I468" s="250"/>
      <c r="J468" s="246"/>
      <c r="K468" s="246"/>
      <c r="L468" s="251"/>
      <c r="M468" s="252"/>
      <c r="N468" s="253"/>
      <c r="O468" s="253"/>
      <c r="P468" s="253"/>
      <c r="Q468" s="253"/>
      <c r="R468" s="253"/>
      <c r="S468" s="253"/>
      <c r="T468" s="254"/>
      <c r="U468" s="13"/>
      <c r="V468" s="13"/>
      <c r="W468" s="13"/>
      <c r="X468" s="13"/>
      <c r="Y468" s="13"/>
      <c r="Z468" s="13"/>
      <c r="AA468" s="13"/>
      <c r="AB468" s="13"/>
      <c r="AC468" s="13"/>
      <c r="AD468" s="13"/>
      <c r="AE468" s="13"/>
      <c r="AT468" s="255" t="s">
        <v>173</v>
      </c>
      <c r="AU468" s="255" t="s">
        <v>86</v>
      </c>
      <c r="AV468" s="13" t="s">
        <v>86</v>
      </c>
      <c r="AW468" s="13" t="s">
        <v>4</v>
      </c>
      <c r="AX468" s="13" t="s">
        <v>84</v>
      </c>
      <c r="AY468" s="255" t="s">
        <v>162</v>
      </c>
    </row>
    <row r="469" s="2" customFormat="1" ht="16.5" customHeight="1">
      <c r="A469" s="40"/>
      <c r="B469" s="41"/>
      <c r="C469" s="228" t="s">
        <v>511</v>
      </c>
      <c r="D469" s="228" t="s">
        <v>164</v>
      </c>
      <c r="E469" s="229" t="s">
        <v>1091</v>
      </c>
      <c r="F469" s="230" t="s">
        <v>1092</v>
      </c>
      <c r="G469" s="231" t="s">
        <v>202</v>
      </c>
      <c r="H469" s="232">
        <v>1845</v>
      </c>
      <c r="I469" s="233"/>
      <c r="J469" s="234">
        <f>ROUND(I469*H469,2)</f>
        <v>0</v>
      </c>
      <c r="K469" s="230" t="s">
        <v>168</v>
      </c>
      <c r="L469" s="46"/>
      <c r="M469" s="235" t="s">
        <v>19</v>
      </c>
      <c r="N469" s="236" t="s">
        <v>47</v>
      </c>
      <c r="O469" s="86"/>
      <c r="P469" s="237">
        <f>O469*H469</f>
        <v>0</v>
      </c>
      <c r="Q469" s="237">
        <v>2.0000000000000002E-05</v>
      </c>
      <c r="R469" s="237">
        <f>Q469*H469</f>
        <v>0.036900000000000002</v>
      </c>
      <c r="S469" s="237">
        <v>0</v>
      </c>
      <c r="T469" s="238">
        <f>S469*H469</f>
        <v>0</v>
      </c>
      <c r="U469" s="40"/>
      <c r="V469" s="40"/>
      <c r="W469" s="40"/>
      <c r="X469" s="40"/>
      <c r="Y469" s="40"/>
      <c r="Z469" s="40"/>
      <c r="AA469" s="40"/>
      <c r="AB469" s="40"/>
      <c r="AC469" s="40"/>
      <c r="AD469" s="40"/>
      <c r="AE469" s="40"/>
      <c r="AR469" s="239" t="s">
        <v>169</v>
      </c>
      <c r="AT469" s="239" t="s">
        <v>164</v>
      </c>
      <c r="AU469" s="239" t="s">
        <v>86</v>
      </c>
      <c r="AY469" s="19" t="s">
        <v>162</v>
      </c>
      <c r="BE469" s="240">
        <f>IF(N469="základní",J469,0)</f>
        <v>0</v>
      </c>
      <c r="BF469" s="240">
        <f>IF(N469="snížená",J469,0)</f>
        <v>0</v>
      </c>
      <c r="BG469" s="240">
        <f>IF(N469="zákl. přenesená",J469,0)</f>
        <v>0</v>
      </c>
      <c r="BH469" s="240">
        <f>IF(N469="sníž. přenesená",J469,0)</f>
        <v>0</v>
      </c>
      <c r="BI469" s="240">
        <f>IF(N469="nulová",J469,0)</f>
        <v>0</v>
      </c>
      <c r="BJ469" s="19" t="s">
        <v>84</v>
      </c>
      <c r="BK469" s="240">
        <f>ROUND(I469*H469,2)</f>
        <v>0</v>
      </c>
      <c r="BL469" s="19" t="s">
        <v>169</v>
      </c>
      <c r="BM469" s="239" t="s">
        <v>1093</v>
      </c>
    </row>
    <row r="470" s="2" customFormat="1">
      <c r="A470" s="40"/>
      <c r="B470" s="41"/>
      <c r="C470" s="42"/>
      <c r="D470" s="241" t="s">
        <v>171</v>
      </c>
      <c r="E470" s="42"/>
      <c r="F470" s="242" t="s">
        <v>477</v>
      </c>
      <c r="G470" s="42"/>
      <c r="H470" s="42"/>
      <c r="I470" s="148"/>
      <c r="J470" s="42"/>
      <c r="K470" s="42"/>
      <c r="L470" s="46"/>
      <c r="M470" s="243"/>
      <c r="N470" s="244"/>
      <c r="O470" s="86"/>
      <c r="P470" s="86"/>
      <c r="Q470" s="86"/>
      <c r="R470" s="86"/>
      <c r="S470" s="86"/>
      <c r="T470" s="87"/>
      <c r="U470" s="40"/>
      <c r="V470" s="40"/>
      <c r="W470" s="40"/>
      <c r="X470" s="40"/>
      <c r="Y470" s="40"/>
      <c r="Z470" s="40"/>
      <c r="AA470" s="40"/>
      <c r="AB470" s="40"/>
      <c r="AC470" s="40"/>
      <c r="AD470" s="40"/>
      <c r="AE470" s="40"/>
      <c r="AT470" s="19" t="s">
        <v>171</v>
      </c>
      <c r="AU470" s="19" t="s">
        <v>86</v>
      </c>
    </row>
    <row r="471" s="13" customFormat="1">
      <c r="A471" s="13"/>
      <c r="B471" s="245"/>
      <c r="C471" s="246"/>
      <c r="D471" s="241" t="s">
        <v>173</v>
      </c>
      <c r="E471" s="247" t="s">
        <v>19</v>
      </c>
      <c r="F471" s="248" t="s">
        <v>1050</v>
      </c>
      <c r="G471" s="246"/>
      <c r="H471" s="249">
        <v>795</v>
      </c>
      <c r="I471" s="250"/>
      <c r="J471" s="246"/>
      <c r="K471" s="246"/>
      <c r="L471" s="251"/>
      <c r="M471" s="252"/>
      <c r="N471" s="253"/>
      <c r="O471" s="253"/>
      <c r="P471" s="253"/>
      <c r="Q471" s="253"/>
      <c r="R471" s="253"/>
      <c r="S471" s="253"/>
      <c r="T471" s="254"/>
      <c r="U471" s="13"/>
      <c r="V471" s="13"/>
      <c r="W471" s="13"/>
      <c r="X471" s="13"/>
      <c r="Y471" s="13"/>
      <c r="Z471" s="13"/>
      <c r="AA471" s="13"/>
      <c r="AB471" s="13"/>
      <c r="AC471" s="13"/>
      <c r="AD471" s="13"/>
      <c r="AE471" s="13"/>
      <c r="AT471" s="255" t="s">
        <v>173</v>
      </c>
      <c r="AU471" s="255" t="s">
        <v>86</v>
      </c>
      <c r="AV471" s="13" t="s">
        <v>86</v>
      </c>
      <c r="AW471" s="13" t="s">
        <v>37</v>
      </c>
      <c r="AX471" s="13" t="s">
        <v>76</v>
      </c>
      <c r="AY471" s="255" t="s">
        <v>162</v>
      </c>
    </row>
    <row r="472" s="13" customFormat="1">
      <c r="A472" s="13"/>
      <c r="B472" s="245"/>
      <c r="C472" s="246"/>
      <c r="D472" s="241" t="s">
        <v>173</v>
      </c>
      <c r="E472" s="247" t="s">
        <v>19</v>
      </c>
      <c r="F472" s="248" t="s">
        <v>1051</v>
      </c>
      <c r="G472" s="246"/>
      <c r="H472" s="249">
        <v>760</v>
      </c>
      <c r="I472" s="250"/>
      <c r="J472" s="246"/>
      <c r="K472" s="246"/>
      <c r="L472" s="251"/>
      <c r="M472" s="252"/>
      <c r="N472" s="253"/>
      <c r="O472" s="253"/>
      <c r="P472" s="253"/>
      <c r="Q472" s="253"/>
      <c r="R472" s="253"/>
      <c r="S472" s="253"/>
      <c r="T472" s="254"/>
      <c r="U472" s="13"/>
      <c r="V472" s="13"/>
      <c r="W472" s="13"/>
      <c r="X472" s="13"/>
      <c r="Y472" s="13"/>
      <c r="Z472" s="13"/>
      <c r="AA472" s="13"/>
      <c r="AB472" s="13"/>
      <c r="AC472" s="13"/>
      <c r="AD472" s="13"/>
      <c r="AE472" s="13"/>
      <c r="AT472" s="255" t="s">
        <v>173</v>
      </c>
      <c r="AU472" s="255" t="s">
        <v>86</v>
      </c>
      <c r="AV472" s="13" t="s">
        <v>86</v>
      </c>
      <c r="AW472" s="13" t="s">
        <v>37</v>
      </c>
      <c r="AX472" s="13" t="s">
        <v>76</v>
      </c>
      <c r="AY472" s="255" t="s">
        <v>162</v>
      </c>
    </row>
    <row r="473" s="13" customFormat="1">
      <c r="A473" s="13"/>
      <c r="B473" s="245"/>
      <c r="C473" s="246"/>
      <c r="D473" s="241" t="s">
        <v>173</v>
      </c>
      <c r="E473" s="247" t="s">
        <v>19</v>
      </c>
      <c r="F473" s="248" t="s">
        <v>1052</v>
      </c>
      <c r="G473" s="246"/>
      <c r="H473" s="249">
        <v>290</v>
      </c>
      <c r="I473" s="250"/>
      <c r="J473" s="246"/>
      <c r="K473" s="246"/>
      <c r="L473" s="251"/>
      <c r="M473" s="252"/>
      <c r="N473" s="253"/>
      <c r="O473" s="253"/>
      <c r="P473" s="253"/>
      <c r="Q473" s="253"/>
      <c r="R473" s="253"/>
      <c r="S473" s="253"/>
      <c r="T473" s="254"/>
      <c r="U473" s="13"/>
      <c r="V473" s="13"/>
      <c r="W473" s="13"/>
      <c r="X473" s="13"/>
      <c r="Y473" s="13"/>
      <c r="Z473" s="13"/>
      <c r="AA473" s="13"/>
      <c r="AB473" s="13"/>
      <c r="AC473" s="13"/>
      <c r="AD473" s="13"/>
      <c r="AE473" s="13"/>
      <c r="AT473" s="255" t="s">
        <v>173</v>
      </c>
      <c r="AU473" s="255" t="s">
        <v>86</v>
      </c>
      <c r="AV473" s="13" t="s">
        <v>86</v>
      </c>
      <c r="AW473" s="13" t="s">
        <v>37</v>
      </c>
      <c r="AX473" s="13" t="s">
        <v>76</v>
      </c>
      <c r="AY473" s="255" t="s">
        <v>162</v>
      </c>
    </row>
    <row r="474" s="15" customFormat="1">
      <c r="A474" s="15"/>
      <c r="B474" s="267"/>
      <c r="C474" s="268"/>
      <c r="D474" s="241" t="s">
        <v>173</v>
      </c>
      <c r="E474" s="269" t="s">
        <v>19</v>
      </c>
      <c r="F474" s="270" t="s">
        <v>177</v>
      </c>
      <c r="G474" s="268"/>
      <c r="H474" s="271">
        <v>1845</v>
      </c>
      <c r="I474" s="272"/>
      <c r="J474" s="268"/>
      <c r="K474" s="268"/>
      <c r="L474" s="273"/>
      <c r="M474" s="274"/>
      <c r="N474" s="275"/>
      <c r="O474" s="275"/>
      <c r="P474" s="275"/>
      <c r="Q474" s="275"/>
      <c r="R474" s="275"/>
      <c r="S474" s="275"/>
      <c r="T474" s="276"/>
      <c r="U474" s="15"/>
      <c r="V474" s="15"/>
      <c r="W474" s="15"/>
      <c r="X474" s="15"/>
      <c r="Y474" s="15"/>
      <c r="Z474" s="15"/>
      <c r="AA474" s="15"/>
      <c r="AB474" s="15"/>
      <c r="AC474" s="15"/>
      <c r="AD474" s="15"/>
      <c r="AE474" s="15"/>
      <c r="AT474" s="277" t="s">
        <v>173</v>
      </c>
      <c r="AU474" s="277" t="s">
        <v>86</v>
      </c>
      <c r="AV474" s="15" t="s">
        <v>169</v>
      </c>
      <c r="AW474" s="15" t="s">
        <v>37</v>
      </c>
      <c r="AX474" s="15" t="s">
        <v>84</v>
      </c>
      <c r="AY474" s="277" t="s">
        <v>162</v>
      </c>
    </row>
    <row r="475" s="2" customFormat="1" ht="16.5" customHeight="1">
      <c r="A475" s="40"/>
      <c r="B475" s="41"/>
      <c r="C475" s="288" t="s">
        <v>515</v>
      </c>
      <c r="D475" s="288" t="s">
        <v>346</v>
      </c>
      <c r="E475" s="289" t="s">
        <v>1094</v>
      </c>
      <c r="F475" s="290" t="s">
        <v>1095</v>
      </c>
      <c r="G475" s="291" t="s">
        <v>202</v>
      </c>
      <c r="H475" s="292">
        <v>1872.675</v>
      </c>
      <c r="I475" s="293"/>
      <c r="J475" s="294">
        <f>ROUND(I475*H475,2)</f>
        <v>0</v>
      </c>
      <c r="K475" s="290" t="s">
        <v>168</v>
      </c>
      <c r="L475" s="295"/>
      <c r="M475" s="296" t="s">
        <v>19</v>
      </c>
      <c r="N475" s="297" t="s">
        <v>47</v>
      </c>
      <c r="O475" s="86"/>
      <c r="P475" s="237">
        <f>O475*H475</f>
        <v>0</v>
      </c>
      <c r="Q475" s="237">
        <v>0.0036700000000000001</v>
      </c>
      <c r="R475" s="237">
        <f>Q475*H475</f>
        <v>6.87271725</v>
      </c>
      <c r="S475" s="237">
        <v>0</v>
      </c>
      <c r="T475" s="238">
        <f>S475*H475</f>
        <v>0</v>
      </c>
      <c r="U475" s="40"/>
      <c r="V475" s="40"/>
      <c r="W475" s="40"/>
      <c r="X475" s="40"/>
      <c r="Y475" s="40"/>
      <c r="Z475" s="40"/>
      <c r="AA475" s="40"/>
      <c r="AB475" s="40"/>
      <c r="AC475" s="40"/>
      <c r="AD475" s="40"/>
      <c r="AE475" s="40"/>
      <c r="AR475" s="239" t="s">
        <v>211</v>
      </c>
      <c r="AT475" s="239" t="s">
        <v>346</v>
      </c>
      <c r="AU475" s="239" t="s">
        <v>86</v>
      </c>
      <c r="AY475" s="19" t="s">
        <v>162</v>
      </c>
      <c r="BE475" s="240">
        <f>IF(N475="základní",J475,0)</f>
        <v>0</v>
      </c>
      <c r="BF475" s="240">
        <f>IF(N475="snížená",J475,0)</f>
        <v>0</v>
      </c>
      <c r="BG475" s="240">
        <f>IF(N475="zákl. přenesená",J475,0)</f>
        <v>0</v>
      </c>
      <c r="BH475" s="240">
        <f>IF(N475="sníž. přenesená",J475,0)</f>
        <v>0</v>
      </c>
      <c r="BI475" s="240">
        <f>IF(N475="nulová",J475,0)</f>
        <v>0</v>
      </c>
      <c r="BJ475" s="19" t="s">
        <v>84</v>
      </c>
      <c r="BK475" s="240">
        <f>ROUND(I475*H475,2)</f>
        <v>0</v>
      </c>
      <c r="BL475" s="19" t="s">
        <v>169</v>
      </c>
      <c r="BM475" s="239" t="s">
        <v>1096</v>
      </c>
    </row>
    <row r="476" s="13" customFormat="1">
      <c r="A476" s="13"/>
      <c r="B476" s="245"/>
      <c r="C476" s="246"/>
      <c r="D476" s="241" t="s">
        <v>173</v>
      </c>
      <c r="E476" s="246"/>
      <c r="F476" s="248" t="s">
        <v>1097</v>
      </c>
      <c r="G476" s="246"/>
      <c r="H476" s="249">
        <v>1872.675</v>
      </c>
      <c r="I476" s="250"/>
      <c r="J476" s="246"/>
      <c r="K476" s="246"/>
      <c r="L476" s="251"/>
      <c r="M476" s="252"/>
      <c r="N476" s="253"/>
      <c r="O476" s="253"/>
      <c r="P476" s="253"/>
      <c r="Q476" s="253"/>
      <c r="R476" s="253"/>
      <c r="S476" s="253"/>
      <c r="T476" s="254"/>
      <c r="U476" s="13"/>
      <c r="V476" s="13"/>
      <c r="W476" s="13"/>
      <c r="X476" s="13"/>
      <c r="Y476" s="13"/>
      <c r="Z476" s="13"/>
      <c r="AA476" s="13"/>
      <c r="AB476" s="13"/>
      <c r="AC476" s="13"/>
      <c r="AD476" s="13"/>
      <c r="AE476" s="13"/>
      <c r="AT476" s="255" t="s">
        <v>173</v>
      </c>
      <c r="AU476" s="255" t="s">
        <v>86</v>
      </c>
      <c r="AV476" s="13" t="s">
        <v>86</v>
      </c>
      <c r="AW476" s="13" t="s">
        <v>4</v>
      </c>
      <c r="AX476" s="13" t="s">
        <v>84</v>
      </c>
      <c r="AY476" s="255" t="s">
        <v>162</v>
      </c>
    </row>
    <row r="477" s="2" customFormat="1" ht="21.75" customHeight="1">
      <c r="A477" s="40"/>
      <c r="B477" s="41"/>
      <c r="C477" s="228" t="s">
        <v>519</v>
      </c>
      <c r="D477" s="228" t="s">
        <v>164</v>
      </c>
      <c r="E477" s="229" t="s">
        <v>1098</v>
      </c>
      <c r="F477" s="230" t="s">
        <v>1099</v>
      </c>
      <c r="G477" s="231" t="s">
        <v>202</v>
      </c>
      <c r="H477" s="232">
        <v>34.5</v>
      </c>
      <c r="I477" s="233"/>
      <c r="J477" s="234">
        <f>ROUND(I477*H477,2)</f>
        <v>0</v>
      </c>
      <c r="K477" s="230" t="s">
        <v>168</v>
      </c>
      <c r="L477" s="46"/>
      <c r="M477" s="235" t="s">
        <v>19</v>
      </c>
      <c r="N477" s="236" t="s">
        <v>47</v>
      </c>
      <c r="O477" s="86"/>
      <c r="P477" s="237">
        <f>O477*H477</f>
        <v>0</v>
      </c>
      <c r="Q477" s="237">
        <v>0</v>
      </c>
      <c r="R477" s="237">
        <f>Q477*H477</f>
        <v>0</v>
      </c>
      <c r="S477" s="237">
        <v>0</v>
      </c>
      <c r="T477" s="238">
        <f>S477*H477</f>
        <v>0</v>
      </c>
      <c r="U477" s="40"/>
      <c r="V477" s="40"/>
      <c r="W477" s="40"/>
      <c r="X477" s="40"/>
      <c r="Y477" s="40"/>
      <c r="Z477" s="40"/>
      <c r="AA477" s="40"/>
      <c r="AB477" s="40"/>
      <c r="AC477" s="40"/>
      <c r="AD477" s="40"/>
      <c r="AE477" s="40"/>
      <c r="AR477" s="239" t="s">
        <v>169</v>
      </c>
      <c r="AT477" s="239" t="s">
        <v>164</v>
      </c>
      <c r="AU477" s="239" t="s">
        <v>86</v>
      </c>
      <c r="AY477" s="19" t="s">
        <v>162</v>
      </c>
      <c r="BE477" s="240">
        <f>IF(N477="základní",J477,0)</f>
        <v>0</v>
      </c>
      <c r="BF477" s="240">
        <f>IF(N477="snížená",J477,0)</f>
        <v>0</v>
      </c>
      <c r="BG477" s="240">
        <f>IF(N477="zákl. přenesená",J477,0)</f>
        <v>0</v>
      </c>
      <c r="BH477" s="240">
        <f>IF(N477="sníž. přenesená",J477,0)</f>
        <v>0</v>
      </c>
      <c r="BI477" s="240">
        <f>IF(N477="nulová",J477,0)</f>
        <v>0</v>
      </c>
      <c r="BJ477" s="19" t="s">
        <v>84</v>
      </c>
      <c r="BK477" s="240">
        <f>ROUND(I477*H477,2)</f>
        <v>0</v>
      </c>
      <c r="BL477" s="19" t="s">
        <v>169</v>
      </c>
      <c r="BM477" s="239" t="s">
        <v>1100</v>
      </c>
    </row>
    <row r="478" s="2" customFormat="1">
      <c r="A478" s="40"/>
      <c r="B478" s="41"/>
      <c r="C478" s="42"/>
      <c r="D478" s="241" t="s">
        <v>171</v>
      </c>
      <c r="E478" s="42"/>
      <c r="F478" s="242" t="s">
        <v>477</v>
      </c>
      <c r="G478" s="42"/>
      <c r="H478" s="42"/>
      <c r="I478" s="148"/>
      <c r="J478" s="42"/>
      <c r="K478" s="42"/>
      <c r="L478" s="46"/>
      <c r="M478" s="243"/>
      <c r="N478" s="244"/>
      <c r="O478" s="86"/>
      <c r="P478" s="86"/>
      <c r="Q478" s="86"/>
      <c r="R478" s="86"/>
      <c r="S478" s="86"/>
      <c r="T478" s="87"/>
      <c r="U478" s="40"/>
      <c r="V478" s="40"/>
      <c r="W478" s="40"/>
      <c r="X478" s="40"/>
      <c r="Y478" s="40"/>
      <c r="Z478" s="40"/>
      <c r="AA478" s="40"/>
      <c r="AB478" s="40"/>
      <c r="AC478" s="40"/>
      <c r="AD478" s="40"/>
      <c r="AE478" s="40"/>
      <c r="AT478" s="19" t="s">
        <v>171</v>
      </c>
      <c r="AU478" s="19" t="s">
        <v>86</v>
      </c>
    </row>
    <row r="479" s="13" customFormat="1">
      <c r="A479" s="13"/>
      <c r="B479" s="245"/>
      <c r="C479" s="246"/>
      <c r="D479" s="241" t="s">
        <v>173</v>
      </c>
      <c r="E479" s="247" t="s">
        <v>19</v>
      </c>
      <c r="F479" s="248" t="s">
        <v>906</v>
      </c>
      <c r="G479" s="246"/>
      <c r="H479" s="249">
        <v>9.5</v>
      </c>
      <c r="I479" s="250"/>
      <c r="J479" s="246"/>
      <c r="K479" s="246"/>
      <c r="L479" s="251"/>
      <c r="M479" s="252"/>
      <c r="N479" s="253"/>
      <c r="O479" s="253"/>
      <c r="P479" s="253"/>
      <c r="Q479" s="253"/>
      <c r="R479" s="253"/>
      <c r="S479" s="253"/>
      <c r="T479" s="254"/>
      <c r="U479" s="13"/>
      <c r="V479" s="13"/>
      <c r="W479" s="13"/>
      <c r="X479" s="13"/>
      <c r="Y479" s="13"/>
      <c r="Z479" s="13"/>
      <c r="AA479" s="13"/>
      <c r="AB479" s="13"/>
      <c r="AC479" s="13"/>
      <c r="AD479" s="13"/>
      <c r="AE479" s="13"/>
      <c r="AT479" s="255" t="s">
        <v>173</v>
      </c>
      <c r="AU479" s="255" t="s">
        <v>86</v>
      </c>
      <c r="AV479" s="13" t="s">
        <v>86</v>
      </c>
      <c r="AW479" s="13" t="s">
        <v>37</v>
      </c>
      <c r="AX479" s="13" t="s">
        <v>76</v>
      </c>
      <c r="AY479" s="255" t="s">
        <v>162</v>
      </c>
    </row>
    <row r="480" s="13" customFormat="1">
      <c r="A480" s="13"/>
      <c r="B480" s="245"/>
      <c r="C480" s="246"/>
      <c r="D480" s="241" t="s">
        <v>173</v>
      </c>
      <c r="E480" s="247" t="s">
        <v>19</v>
      </c>
      <c r="F480" s="248" t="s">
        <v>907</v>
      </c>
      <c r="G480" s="246"/>
      <c r="H480" s="249">
        <v>12</v>
      </c>
      <c r="I480" s="250"/>
      <c r="J480" s="246"/>
      <c r="K480" s="246"/>
      <c r="L480" s="251"/>
      <c r="M480" s="252"/>
      <c r="N480" s="253"/>
      <c r="O480" s="253"/>
      <c r="P480" s="253"/>
      <c r="Q480" s="253"/>
      <c r="R480" s="253"/>
      <c r="S480" s="253"/>
      <c r="T480" s="254"/>
      <c r="U480" s="13"/>
      <c r="V480" s="13"/>
      <c r="W480" s="13"/>
      <c r="X480" s="13"/>
      <c r="Y480" s="13"/>
      <c r="Z480" s="13"/>
      <c r="AA480" s="13"/>
      <c r="AB480" s="13"/>
      <c r="AC480" s="13"/>
      <c r="AD480" s="13"/>
      <c r="AE480" s="13"/>
      <c r="AT480" s="255" t="s">
        <v>173</v>
      </c>
      <c r="AU480" s="255" t="s">
        <v>86</v>
      </c>
      <c r="AV480" s="13" t="s">
        <v>86</v>
      </c>
      <c r="AW480" s="13" t="s">
        <v>37</v>
      </c>
      <c r="AX480" s="13" t="s">
        <v>76</v>
      </c>
      <c r="AY480" s="255" t="s">
        <v>162</v>
      </c>
    </row>
    <row r="481" s="13" customFormat="1">
      <c r="A481" s="13"/>
      <c r="B481" s="245"/>
      <c r="C481" s="246"/>
      <c r="D481" s="241" t="s">
        <v>173</v>
      </c>
      <c r="E481" s="247" t="s">
        <v>19</v>
      </c>
      <c r="F481" s="248" t="s">
        <v>908</v>
      </c>
      <c r="G481" s="246"/>
      <c r="H481" s="249">
        <v>5.5</v>
      </c>
      <c r="I481" s="250"/>
      <c r="J481" s="246"/>
      <c r="K481" s="246"/>
      <c r="L481" s="251"/>
      <c r="M481" s="252"/>
      <c r="N481" s="253"/>
      <c r="O481" s="253"/>
      <c r="P481" s="253"/>
      <c r="Q481" s="253"/>
      <c r="R481" s="253"/>
      <c r="S481" s="253"/>
      <c r="T481" s="254"/>
      <c r="U481" s="13"/>
      <c r="V481" s="13"/>
      <c r="W481" s="13"/>
      <c r="X481" s="13"/>
      <c r="Y481" s="13"/>
      <c r="Z481" s="13"/>
      <c r="AA481" s="13"/>
      <c r="AB481" s="13"/>
      <c r="AC481" s="13"/>
      <c r="AD481" s="13"/>
      <c r="AE481" s="13"/>
      <c r="AT481" s="255" t="s">
        <v>173</v>
      </c>
      <c r="AU481" s="255" t="s">
        <v>86</v>
      </c>
      <c r="AV481" s="13" t="s">
        <v>86</v>
      </c>
      <c r="AW481" s="13" t="s">
        <v>37</v>
      </c>
      <c r="AX481" s="13" t="s">
        <v>76</v>
      </c>
      <c r="AY481" s="255" t="s">
        <v>162</v>
      </c>
    </row>
    <row r="482" s="13" customFormat="1">
      <c r="A482" s="13"/>
      <c r="B482" s="245"/>
      <c r="C482" s="246"/>
      <c r="D482" s="241" t="s">
        <v>173</v>
      </c>
      <c r="E482" s="247" t="s">
        <v>19</v>
      </c>
      <c r="F482" s="248" t="s">
        <v>909</v>
      </c>
      <c r="G482" s="246"/>
      <c r="H482" s="249">
        <v>7.5</v>
      </c>
      <c r="I482" s="250"/>
      <c r="J482" s="246"/>
      <c r="K482" s="246"/>
      <c r="L482" s="251"/>
      <c r="M482" s="252"/>
      <c r="N482" s="253"/>
      <c r="O482" s="253"/>
      <c r="P482" s="253"/>
      <c r="Q482" s="253"/>
      <c r="R482" s="253"/>
      <c r="S482" s="253"/>
      <c r="T482" s="254"/>
      <c r="U482" s="13"/>
      <c r="V482" s="13"/>
      <c r="W482" s="13"/>
      <c r="X482" s="13"/>
      <c r="Y482" s="13"/>
      <c r="Z482" s="13"/>
      <c r="AA482" s="13"/>
      <c r="AB482" s="13"/>
      <c r="AC482" s="13"/>
      <c r="AD482" s="13"/>
      <c r="AE482" s="13"/>
      <c r="AT482" s="255" t="s">
        <v>173</v>
      </c>
      <c r="AU482" s="255" t="s">
        <v>86</v>
      </c>
      <c r="AV482" s="13" t="s">
        <v>86</v>
      </c>
      <c r="AW482" s="13" t="s">
        <v>37</v>
      </c>
      <c r="AX482" s="13" t="s">
        <v>76</v>
      </c>
      <c r="AY482" s="255" t="s">
        <v>162</v>
      </c>
    </row>
    <row r="483" s="15" customFormat="1">
      <c r="A483" s="15"/>
      <c r="B483" s="267"/>
      <c r="C483" s="268"/>
      <c r="D483" s="241" t="s">
        <v>173</v>
      </c>
      <c r="E483" s="269" t="s">
        <v>19</v>
      </c>
      <c r="F483" s="270" t="s">
        <v>910</v>
      </c>
      <c r="G483" s="268"/>
      <c r="H483" s="271">
        <v>34.5</v>
      </c>
      <c r="I483" s="272"/>
      <c r="J483" s="268"/>
      <c r="K483" s="268"/>
      <c r="L483" s="273"/>
      <c r="M483" s="274"/>
      <c r="N483" s="275"/>
      <c r="O483" s="275"/>
      <c r="P483" s="275"/>
      <c r="Q483" s="275"/>
      <c r="R483" s="275"/>
      <c r="S483" s="275"/>
      <c r="T483" s="276"/>
      <c r="U483" s="15"/>
      <c r="V483" s="15"/>
      <c r="W483" s="15"/>
      <c r="X483" s="15"/>
      <c r="Y483" s="15"/>
      <c r="Z483" s="15"/>
      <c r="AA483" s="15"/>
      <c r="AB483" s="15"/>
      <c r="AC483" s="15"/>
      <c r="AD483" s="15"/>
      <c r="AE483" s="15"/>
      <c r="AT483" s="277" t="s">
        <v>173</v>
      </c>
      <c r="AU483" s="277" t="s">
        <v>86</v>
      </c>
      <c r="AV483" s="15" t="s">
        <v>169</v>
      </c>
      <c r="AW483" s="15" t="s">
        <v>37</v>
      </c>
      <c r="AX483" s="15" t="s">
        <v>84</v>
      </c>
      <c r="AY483" s="277" t="s">
        <v>162</v>
      </c>
    </row>
    <row r="484" s="2" customFormat="1" ht="16.5" customHeight="1">
      <c r="A484" s="40"/>
      <c r="B484" s="41"/>
      <c r="C484" s="288" t="s">
        <v>523</v>
      </c>
      <c r="D484" s="288" t="s">
        <v>346</v>
      </c>
      <c r="E484" s="289" t="s">
        <v>1101</v>
      </c>
      <c r="F484" s="290" t="s">
        <v>1102</v>
      </c>
      <c r="G484" s="291" t="s">
        <v>202</v>
      </c>
      <c r="H484" s="292">
        <v>35.018000000000001</v>
      </c>
      <c r="I484" s="293"/>
      <c r="J484" s="294">
        <f>ROUND(I484*H484,2)</f>
        <v>0</v>
      </c>
      <c r="K484" s="290" t="s">
        <v>168</v>
      </c>
      <c r="L484" s="295"/>
      <c r="M484" s="296" t="s">
        <v>19</v>
      </c>
      <c r="N484" s="297" t="s">
        <v>47</v>
      </c>
      <c r="O484" s="86"/>
      <c r="P484" s="237">
        <f>O484*H484</f>
        <v>0</v>
      </c>
      <c r="Q484" s="237">
        <v>0.02827</v>
      </c>
      <c r="R484" s="237">
        <f>Q484*H484</f>
        <v>0.98995886</v>
      </c>
      <c r="S484" s="237">
        <v>0</v>
      </c>
      <c r="T484" s="238">
        <f>S484*H484</f>
        <v>0</v>
      </c>
      <c r="U484" s="40"/>
      <c r="V484" s="40"/>
      <c r="W484" s="40"/>
      <c r="X484" s="40"/>
      <c r="Y484" s="40"/>
      <c r="Z484" s="40"/>
      <c r="AA484" s="40"/>
      <c r="AB484" s="40"/>
      <c r="AC484" s="40"/>
      <c r="AD484" s="40"/>
      <c r="AE484" s="40"/>
      <c r="AR484" s="239" t="s">
        <v>211</v>
      </c>
      <c r="AT484" s="239" t="s">
        <v>346</v>
      </c>
      <c r="AU484" s="239" t="s">
        <v>86</v>
      </c>
      <c r="AY484" s="19" t="s">
        <v>162</v>
      </c>
      <c r="BE484" s="240">
        <f>IF(N484="základní",J484,0)</f>
        <v>0</v>
      </c>
      <c r="BF484" s="240">
        <f>IF(N484="snížená",J484,0)</f>
        <v>0</v>
      </c>
      <c r="BG484" s="240">
        <f>IF(N484="zákl. přenesená",J484,0)</f>
        <v>0</v>
      </c>
      <c r="BH484" s="240">
        <f>IF(N484="sníž. přenesená",J484,0)</f>
        <v>0</v>
      </c>
      <c r="BI484" s="240">
        <f>IF(N484="nulová",J484,0)</f>
        <v>0</v>
      </c>
      <c r="BJ484" s="19" t="s">
        <v>84</v>
      </c>
      <c r="BK484" s="240">
        <f>ROUND(I484*H484,2)</f>
        <v>0</v>
      </c>
      <c r="BL484" s="19" t="s">
        <v>169</v>
      </c>
      <c r="BM484" s="239" t="s">
        <v>1103</v>
      </c>
    </row>
    <row r="485" s="2" customFormat="1">
      <c r="A485" s="40"/>
      <c r="B485" s="41"/>
      <c r="C485" s="42"/>
      <c r="D485" s="241" t="s">
        <v>356</v>
      </c>
      <c r="E485" s="42"/>
      <c r="F485" s="242" t="s">
        <v>1104</v>
      </c>
      <c r="G485" s="42"/>
      <c r="H485" s="42"/>
      <c r="I485" s="148"/>
      <c r="J485" s="42"/>
      <c r="K485" s="42"/>
      <c r="L485" s="46"/>
      <c r="M485" s="243"/>
      <c r="N485" s="244"/>
      <c r="O485" s="86"/>
      <c r="P485" s="86"/>
      <c r="Q485" s="86"/>
      <c r="R485" s="86"/>
      <c r="S485" s="86"/>
      <c r="T485" s="87"/>
      <c r="U485" s="40"/>
      <c r="V485" s="40"/>
      <c r="W485" s="40"/>
      <c r="X485" s="40"/>
      <c r="Y485" s="40"/>
      <c r="Z485" s="40"/>
      <c r="AA485" s="40"/>
      <c r="AB485" s="40"/>
      <c r="AC485" s="40"/>
      <c r="AD485" s="40"/>
      <c r="AE485" s="40"/>
      <c r="AT485" s="19" t="s">
        <v>356</v>
      </c>
      <c r="AU485" s="19" t="s">
        <v>86</v>
      </c>
    </row>
    <row r="486" s="13" customFormat="1">
      <c r="A486" s="13"/>
      <c r="B486" s="245"/>
      <c r="C486" s="246"/>
      <c r="D486" s="241" t="s">
        <v>173</v>
      </c>
      <c r="E486" s="246"/>
      <c r="F486" s="248" t="s">
        <v>1105</v>
      </c>
      <c r="G486" s="246"/>
      <c r="H486" s="249">
        <v>35.018000000000001</v>
      </c>
      <c r="I486" s="250"/>
      <c r="J486" s="246"/>
      <c r="K486" s="246"/>
      <c r="L486" s="251"/>
      <c r="M486" s="252"/>
      <c r="N486" s="253"/>
      <c r="O486" s="253"/>
      <c r="P486" s="253"/>
      <c r="Q486" s="253"/>
      <c r="R486" s="253"/>
      <c r="S486" s="253"/>
      <c r="T486" s="254"/>
      <c r="U486" s="13"/>
      <c r="V486" s="13"/>
      <c r="W486" s="13"/>
      <c r="X486" s="13"/>
      <c r="Y486" s="13"/>
      <c r="Z486" s="13"/>
      <c r="AA486" s="13"/>
      <c r="AB486" s="13"/>
      <c r="AC486" s="13"/>
      <c r="AD486" s="13"/>
      <c r="AE486" s="13"/>
      <c r="AT486" s="255" t="s">
        <v>173</v>
      </c>
      <c r="AU486" s="255" t="s">
        <v>86</v>
      </c>
      <c r="AV486" s="13" t="s">
        <v>86</v>
      </c>
      <c r="AW486" s="13" t="s">
        <v>4</v>
      </c>
      <c r="AX486" s="13" t="s">
        <v>84</v>
      </c>
      <c r="AY486" s="255" t="s">
        <v>162</v>
      </c>
    </row>
    <row r="487" s="2" customFormat="1" ht="21.75" customHeight="1">
      <c r="A487" s="40"/>
      <c r="B487" s="41"/>
      <c r="C487" s="228" t="s">
        <v>527</v>
      </c>
      <c r="D487" s="228" t="s">
        <v>164</v>
      </c>
      <c r="E487" s="229" t="s">
        <v>1106</v>
      </c>
      <c r="F487" s="230" t="s">
        <v>1107</v>
      </c>
      <c r="G487" s="231" t="s">
        <v>390</v>
      </c>
      <c r="H487" s="232">
        <v>66</v>
      </c>
      <c r="I487" s="233"/>
      <c r="J487" s="234">
        <f>ROUND(I487*H487,2)</f>
        <v>0</v>
      </c>
      <c r="K487" s="230" t="s">
        <v>168</v>
      </c>
      <c r="L487" s="46"/>
      <c r="M487" s="235" t="s">
        <v>19</v>
      </c>
      <c r="N487" s="236" t="s">
        <v>47</v>
      </c>
      <c r="O487" s="86"/>
      <c r="P487" s="237">
        <f>O487*H487</f>
        <v>0</v>
      </c>
      <c r="Q487" s="237">
        <v>0.00010000000000000001</v>
      </c>
      <c r="R487" s="237">
        <f>Q487*H487</f>
        <v>0.0066</v>
      </c>
      <c r="S487" s="237">
        <v>0</v>
      </c>
      <c r="T487" s="238">
        <f>S487*H487</f>
        <v>0</v>
      </c>
      <c r="U487" s="40"/>
      <c r="V487" s="40"/>
      <c r="W487" s="40"/>
      <c r="X487" s="40"/>
      <c r="Y487" s="40"/>
      <c r="Z487" s="40"/>
      <c r="AA487" s="40"/>
      <c r="AB487" s="40"/>
      <c r="AC487" s="40"/>
      <c r="AD487" s="40"/>
      <c r="AE487" s="40"/>
      <c r="AR487" s="239" t="s">
        <v>169</v>
      </c>
      <c r="AT487" s="239" t="s">
        <v>164</v>
      </c>
      <c r="AU487" s="239" t="s">
        <v>86</v>
      </c>
      <c r="AY487" s="19" t="s">
        <v>162</v>
      </c>
      <c r="BE487" s="240">
        <f>IF(N487="základní",J487,0)</f>
        <v>0</v>
      </c>
      <c r="BF487" s="240">
        <f>IF(N487="snížená",J487,0)</f>
        <v>0</v>
      </c>
      <c r="BG487" s="240">
        <f>IF(N487="zákl. přenesená",J487,0)</f>
        <v>0</v>
      </c>
      <c r="BH487" s="240">
        <f>IF(N487="sníž. přenesená",J487,0)</f>
        <v>0</v>
      </c>
      <c r="BI487" s="240">
        <f>IF(N487="nulová",J487,0)</f>
        <v>0</v>
      </c>
      <c r="BJ487" s="19" t="s">
        <v>84</v>
      </c>
      <c r="BK487" s="240">
        <f>ROUND(I487*H487,2)</f>
        <v>0</v>
      </c>
      <c r="BL487" s="19" t="s">
        <v>169</v>
      </c>
      <c r="BM487" s="239" t="s">
        <v>1108</v>
      </c>
    </row>
    <row r="488" s="2" customFormat="1">
      <c r="A488" s="40"/>
      <c r="B488" s="41"/>
      <c r="C488" s="42"/>
      <c r="D488" s="241" t="s">
        <v>171</v>
      </c>
      <c r="E488" s="42"/>
      <c r="F488" s="242" t="s">
        <v>1109</v>
      </c>
      <c r="G488" s="42"/>
      <c r="H488" s="42"/>
      <c r="I488" s="148"/>
      <c r="J488" s="42"/>
      <c r="K488" s="42"/>
      <c r="L488" s="46"/>
      <c r="M488" s="243"/>
      <c r="N488" s="244"/>
      <c r="O488" s="86"/>
      <c r="P488" s="86"/>
      <c r="Q488" s="86"/>
      <c r="R488" s="86"/>
      <c r="S488" s="86"/>
      <c r="T488" s="87"/>
      <c r="U488" s="40"/>
      <c r="V488" s="40"/>
      <c r="W488" s="40"/>
      <c r="X488" s="40"/>
      <c r="Y488" s="40"/>
      <c r="Z488" s="40"/>
      <c r="AA488" s="40"/>
      <c r="AB488" s="40"/>
      <c r="AC488" s="40"/>
      <c r="AD488" s="40"/>
      <c r="AE488" s="40"/>
      <c r="AT488" s="19" t="s">
        <v>171</v>
      </c>
      <c r="AU488" s="19" t="s">
        <v>86</v>
      </c>
    </row>
    <row r="489" s="13" customFormat="1">
      <c r="A489" s="13"/>
      <c r="B489" s="245"/>
      <c r="C489" s="246"/>
      <c r="D489" s="241" t="s">
        <v>173</v>
      </c>
      <c r="E489" s="247" t="s">
        <v>19</v>
      </c>
      <c r="F489" s="248" t="s">
        <v>1110</v>
      </c>
      <c r="G489" s="246"/>
      <c r="H489" s="249">
        <v>35</v>
      </c>
      <c r="I489" s="250"/>
      <c r="J489" s="246"/>
      <c r="K489" s="246"/>
      <c r="L489" s="251"/>
      <c r="M489" s="252"/>
      <c r="N489" s="253"/>
      <c r="O489" s="253"/>
      <c r="P489" s="253"/>
      <c r="Q489" s="253"/>
      <c r="R489" s="253"/>
      <c r="S489" s="253"/>
      <c r="T489" s="254"/>
      <c r="U489" s="13"/>
      <c r="V489" s="13"/>
      <c r="W489" s="13"/>
      <c r="X489" s="13"/>
      <c r="Y489" s="13"/>
      <c r="Z489" s="13"/>
      <c r="AA489" s="13"/>
      <c r="AB489" s="13"/>
      <c r="AC489" s="13"/>
      <c r="AD489" s="13"/>
      <c r="AE489" s="13"/>
      <c r="AT489" s="255" t="s">
        <v>173</v>
      </c>
      <c r="AU489" s="255" t="s">
        <v>86</v>
      </c>
      <c r="AV489" s="13" t="s">
        <v>86</v>
      </c>
      <c r="AW489" s="13" t="s">
        <v>37</v>
      </c>
      <c r="AX489" s="13" t="s">
        <v>76</v>
      </c>
      <c r="AY489" s="255" t="s">
        <v>162</v>
      </c>
    </row>
    <row r="490" s="13" customFormat="1">
      <c r="A490" s="13"/>
      <c r="B490" s="245"/>
      <c r="C490" s="246"/>
      <c r="D490" s="241" t="s">
        <v>173</v>
      </c>
      <c r="E490" s="247" t="s">
        <v>19</v>
      </c>
      <c r="F490" s="248" t="s">
        <v>1111</v>
      </c>
      <c r="G490" s="246"/>
      <c r="H490" s="249">
        <v>24</v>
      </c>
      <c r="I490" s="250"/>
      <c r="J490" s="246"/>
      <c r="K490" s="246"/>
      <c r="L490" s="251"/>
      <c r="M490" s="252"/>
      <c r="N490" s="253"/>
      <c r="O490" s="253"/>
      <c r="P490" s="253"/>
      <c r="Q490" s="253"/>
      <c r="R490" s="253"/>
      <c r="S490" s="253"/>
      <c r="T490" s="254"/>
      <c r="U490" s="13"/>
      <c r="V490" s="13"/>
      <c r="W490" s="13"/>
      <c r="X490" s="13"/>
      <c r="Y490" s="13"/>
      <c r="Z490" s="13"/>
      <c r="AA490" s="13"/>
      <c r="AB490" s="13"/>
      <c r="AC490" s="13"/>
      <c r="AD490" s="13"/>
      <c r="AE490" s="13"/>
      <c r="AT490" s="255" t="s">
        <v>173</v>
      </c>
      <c r="AU490" s="255" t="s">
        <v>86</v>
      </c>
      <c r="AV490" s="13" t="s">
        <v>86</v>
      </c>
      <c r="AW490" s="13" t="s">
        <v>37</v>
      </c>
      <c r="AX490" s="13" t="s">
        <v>76</v>
      </c>
      <c r="AY490" s="255" t="s">
        <v>162</v>
      </c>
    </row>
    <row r="491" s="13" customFormat="1">
      <c r="A491" s="13"/>
      <c r="B491" s="245"/>
      <c r="C491" s="246"/>
      <c r="D491" s="241" t="s">
        <v>173</v>
      </c>
      <c r="E491" s="247" t="s">
        <v>19</v>
      </c>
      <c r="F491" s="248" t="s">
        <v>1112</v>
      </c>
      <c r="G491" s="246"/>
      <c r="H491" s="249">
        <v>7</v>
      </c>
      <c r="I491" s="250"/>
      <c r="J491" s="246"/>
      <c r="K491" s="246"/>
      <c r="L491" s="251"/>
      <c r="M491" s="252"/>
      <c r="N491" s="253"/>
      <c r="O491" s="253"/>
      <c r="P491" s="253"/>
      <c r="Q491" s="253"/>
      <c r="R491" s="253"/>
      <c r="S491" s="253"/>
      <c r="T491" s="254"/>
      <c r="U491" s="13"/>
      <c r="V491" s="13"/>
      <c r="W491" s="13"/>
      <c r="X491" s="13"/>
      <c r="Y491" s="13"/>
      <c r="Z491" s="13"/>
      <c r="AA491" s="13"/>
      <c r="AB491" s="13"/>
      <c r="AC491" s="13"/>
      <c r="AD491" s="13"/>
      <c r="AE491" s="13"/>
      <c r="AT491" s="255" t="s">
        <v>173</v>
      </c>
      <c r="AU491" s="255" t="s">
        <v>86</v>
      </c>
      <c r="AV491" s="13" t="s">
        <v>86</v>
      </c>
      <c r="AW491" s="13" t="s">
        <v>37</v>
      </c>
      <c r="AX491" s="13" t="s">
        <v>76</v>
      </c>
      <c r="AY491" s="255" t="s">
        <v>162</v>
      </c>
    </row>
    <row r="492" s="15" customFormat="1">
      <c r="A492" s="15"/>
      <c r="B492" s="267"/>
      <c r="C492" s="268"/>
      <c r="D492" s="241" t="s">
        <v>173</v>
      </c>
      <c r="E492" s="269" t="s">
        <v>19</v>
      </c>
      <c r="F492" s="270" t="s">
        <v>177</v>
      </c>
      <c r="G492" s="268"/>
      <c r="H492" s="271">
        <v>66</v>
      </c>
      <c r="I492" s="272"/>
      <c r="J492" s="268"/>
      <c r="K492" s="268"/>
      <c r="L492" s="273"/>
      <c r="M492" s="274"/>
      <c r="N492" s="275"/>
      <c r="O492" s="275"/>
      <c r="P492" s="275"/>
      <c r="Q492" s="275"/>
      <c r="R492" s="275"/>
      <c r="S492" s="275"/>
      <c r="T492" s="276"/>
      <c r="U492" s="15"/>
      <c r="V492" s="15"/>
      <c r="W492" s="15"/>
      <c r="X492" s="15"/>
      <c r="Y492" s="15"/>
      <c r="Z492" s="15"/>
      <c r="AA492" s="15"/>
      <c r="AB492" s="15"/>
      <c r="AC492" s="15"/>
      <c r="AD492" s="15"/>
      <c r="AE492" s="15"/>
      <c r="AT492" s="277" t="s">
        <v>173</v>
      </c>
      <c r="AU492" s="277" t="s">
        <v>86</v>
      </c>
      <c r="AV492" s="15" t="s">
        <v>169</v>
      </c>
      <c r="AW492" s="15" t="s">
        <v>37</v>
      </c>
      <c r="AX492" s="15" t="s">
        <v>84</v>
      </c>
      <c r="AY492" s="277" t="s">
        <v>162</v>
      </c>
    </row>
    <row r="493" s="2" customFormat="1" ht="16.5" customHeight="1">
      <c r="A493" s="40"/>
      <c r="B493" s="41"/>
      <c r="C493" s="288" t="s">
        <v>531</v>
      </c>
      <c r="D493" s="288" t="s">
        <v>346</v>
      </c>
      <c r="E493" s="289" t="s">
        <v>1113</v>
      </c>
      <c r="F493" s="290" t="s">
        <v>1114</v>
      </c>
      <c r="G493" s="291" t="s">
        <v>390</v>
      </c>
      <c r="H493" s="292">
        <v>66</v>
      </c>
      <c r="I493" s="293"/>
      <c r="J493" s="294">
        <f>ROUND(I493*H493,2)</f>
        <v>0</v>
      </c>
      <c r="K493" s="290" t="s">
        <v>19</v>
      </c>
      <c r="L493" s="295"/>
      <c r="M493" s="296" t="s">
        <v>19</v>
      </c>
      <c r="N493" s="297" t="s">
        <v>47</v>
      </c>
      <c r="O493" s="86"/>
      <c r="P493" s="237">
        <f>O493*H493</f>
        <v>0</v>
      </c>
      <c r="Q493" s="237">
        <v>0.0035000000000000001</v>
      </c>
      <c r="R493" s="237">
        <f>Q493*H493</f>
        <v>0.23100000000000001</v>
      </c>
      <c r="S493" s="237">
        <v>0</v>
      </c>
      <c r="T493" s="238">
        <f>S493*H493</f>
        <v>0</v>
      </c>
      <c r="U493" s="40"/>
      <c r="V493" s="40"/>
      <c r="W493" s="40"/>
      <c r="X493" s="40"/>
      <c r="Y493" s="40"/>
      <c r="Z493" s="40"/>
      <c r="AA493" s="40"/>
      <c r="AB493" s="40"/>
      <c r="AC493" s="40"/>
      <c r="AD493" s="40"/>
      <c r="AE493" s="40"/>
      <c r="AR493" s="239" t="s">
        <v>211</v>
      </c>
      <c r="AT493" s="239" t="s">
        <v>346</v>
      </c>
      <c r="AU493" s="239" t="s">
        <v>86</v>
      </c>
      <c r="AY493" s="19" t="s">
        <v>162</v>
      </c>
      <c r="BE493" s="240">
        <f>IF(N493="základní",J493,0)</f>
        <v>0</v>
      </c>
      <c r="BF493" s="240">
        <f>IF(N493="snížená",J493,0)</f>
        <v>0</v>
      </c>
      <c r="BG493" s="240">
        <f>IF(N493="zákl. přenesená",J493,0)</f>
        <v>0</v>
      </c>
      <c r="BH493" s="240">
        <f>IF(N493="sníž. přenesená",J493,0)</f>
        <v>0</v>
      </c>
      <c r="BI493" s="240">
        <f>IF(N493="nulová",J493,0)</f>
        <v>0</v>
      </c>
      <c r="BJ493" s="19" t="s">
        <v>84</v>
      </c>
      <c r="BK493" s="240">
        <f>ROUND(I493*H493,2)</f>
        <v>0</v>
      </c>
      <c r="BL493" s="19" t="s">
        <v>169</v>
      </c>
      <c r="BM493" s="239" t="s">
        <v>1115</v>
      </c>
    </row>
    <row r="494" s="2" customFormat="1" ht="16.5" customHeight="1">
      <c r="A494" s="40"/>
      <c r="B494" s="41"/>
      <c r="C494" s="228" t="s">
        <v>535</v>
      </c>
      <c r="D494" s="228" t="s">
        <v>164</v>
      </c>
      <c r="E494" s="229" t="s">
        <v>1116</v>
      </c>
      <c r="F494" s="230" t="s">
        <v>1117</v>
      </c>
      <c r="G494" s="231" t="s">
        <v>202</v>
      </c>
      <c r="H494" s="232">
        <v>1853</v>
      </c>
      <c r="I494" s="233"/>
      <c r="J494" s="234">
        <f>ROUND(I494*H494,2)</f>
        <v>0</v>
      </c>
      <c r="K494" s="230" t="s">
        <v>19</v>
      </c>
      <c r="L494" s="46"/>
      <c r="M494" s="235" t="s">
        <v>19</v>
      </c>
      <c r="N494" s="236" t="s">
        <v>47</v>
      </c>
      <c r="O494" s="86"/>
      <c r="P494" s="237">
        <f>O494*H494</f>
        <v>0</v>
      </c>
      <c r="Q494" s="237">
        <v>0</v>
      </c>
      <c r="R494" s="237">
        <f>Q494*H494</f>
        <v>0</v>
      </c>
      <c r="S494" s="237">
        <v>0</v>
      </c>
      <c r="T494" s="238">
        <f>S494*H494</f>
        <v>0</v>
      </c>
      <c r="U494" s="40"/>
      <c r="V494" s="40"/>
      <c r="W494" s="40"/>
      <c r="X494" s="40"/>
      <c r="Y494" s="40"/>
      <c r="Z494" s="40"/>
      <c r="AA494" s="40"/>
      <c r="AB494" s="40"/>
      <c r="AC494" s="40"/>
      <c r="AD494" s="40"/>
      <c r="AE494" s="40"/>
      <c r="AR494" s="239" t="s">
        <v>169</v>
      </c>
      <c r="AT494" s="239" t="s">
        <v>164</v>
      </c>
      <c r="AU494" s="239" t="s">
        <v>86</v>
      </c>
      <c r="AY494" s="19" t="s">
        <v>162</v>
      </c>
      <c r="BE494" s="240">
        <f>IF(N494="základní",J494,0)</f>
        <v>0</v>
      </c>
      <c r="BF494" s="240">
        <f>IF(N494="snížená",J494,0)</f>
        <v>0</v>
      </c>
      <c r="BG494" s="240">
        <f>IF(N494="zákl. přenesená",J494,0)</f>
        <v>0</v>
      </c>
      <c r="BH494" s="240">
        <f>IF(N494="sníž. přenesená",J494,0)</f>
        <v>0</v>
      </c>
      <c r="BI494" s="240">
        <f>IF(N494="nulová",J494,0)</f>
        <v>0</v>
      </c>
      <c r="BJ494" s="19" t="s">
        <v>84</v>
      </c>
      <c r="BK494" s="240">
        <f>ROUND(I494*H494,2)</f>
        <v>0</v>
      </c>
      <c r="BL494" s="19" t="s">
        <v>169</v>
      </c>
      <c r="BM494" s="239" t="s">
        <v>1118</v>
      </c>
    </row>
    <row r="495" s="13" customFormat="1">
      <c r="A495" s="13"/>
      <c r="B495" s="245"/>
      <c r="C495" s="246"/>
      <c r="D495" s="241" t="s">
        <v>173</v>
      </c>
      <c r="E495" s="247" t="s">
        <v>19</v>
      </c>
      <c r="F495" s="248" t="s">
        <v>1050</v>
      </c>
      <c r="G495" s="246"/>
      <c r="H495" s="249">
        <v>795</v>
      </c>
      <c r="I495" s="250"/>
      <c r="J495" s="246"/>
      <c r="K495" s="246"/>
      <c r="L495" s="251"/>
      <c r="M495" s="252"/>
      <c r="N495" s="253"/>
      <c r="O495" s="253"/>
      <c r="P495" s="253"/>
      <c r="Q495" s="253"/>
      <c r="R495" s="253"/>
      <c r="S495" s="253"/>
      <c r="T495" s="254"/>
      <c r="U495" s="13"/>
      <c r="V495" s="13"/>
      <c r="W495" s="13"/>
      <c r="X495" s="13"/>
      <c r="Y495" s="13"/>
      <c r="Z495" s="13"/>
      <c r="AA495" s="13"/>
      <c r="AB495" s="13"/>
      <c r="AC495" s="13"/>
      <c r="AD495" s="13"/>
      <c r="AE495" s="13"/>
      <c r="AT495" s="255" t="s">
        <v>173</v>
      </c>
      <c r="AU495" s="255" t="s">
        <v>86</v>
      </c>
      <c r="AV495" s="13" t="s">
        <v>86</v>
      </c>
      <c r="AW495" s="13" t="s">
        <v>37</v>
      </c>
      <c r="AX495" s="13" t="s">
        <v>76</v>
      </c>
      <c r="AY495" s="255" t="s">
        <v>162</v>
      </c>
    </row>
    <row r="496" s="13" customFormat="1">
      <c r="A496" s="13"/>
      <c r="B496" s="245"/>
      <c r="C496" s="246"/>
      <c r="D496" s="241" t="s">
        <v>173</v>
      </c>
      <c r="E496" s="247" t="s">
        <v>19</v>
      </c>
      <c r="F496" s="248" t="s">
        <v>1051</v>
      </c>
      <c r="G496" s="246"/>
      <c r="H496" s="249">
        <v>760</v>
      </c>
      <c r="I496" s="250"/>
      <c r="J496" s="246"/>
      <c r="K496" s="246"/>
      <c r="L496" s="251"/>
      <c r="M496" s="252"/>
      <c r="N496" s="253"/>
      <c r="O496" s="253"/>
      <c r="P496" s="253"/>
      <c r="Q496" s="253"/>
      <c r="R496" s="253"/>
      <c r="S496" s="253"/>
      <c r="T496" s="254"/>
      <c r="U496" s="13"/>
      <c r="V496" s="13"/>
      <c r="W496" s="13"/>
      <c r="X496" s="13"/>
      <c r="Y496" s="13"/>
      <c r="Z496" s="13"/>
      <c r="AA496" s="13"/>
      <c r="AB496" s="13"/>
      <c r="AC496" s="13"/>
      <c r="AD496" s="13"/>
      <c r="AE496" s="13"/>
      <c r="AT496" s="255" t="s">
        <v>173</v>
      </c>
      <c r="AU496" s="255" t="s">
        <v>86</v>
      </c>
      <c r="AV496" s="13" t="s">
        <v>86</v>
      </c>
      <c r="AW496" s="13" t="s">
        <v>37</v>
      </c>
      <c r="AX496" s="13" t="s">
        <v>76</v>
      </c>
      <c r="AY496" s="255" t="s">
        <v>162</v>
      </c>
    </row>
    <row r="497" s="13" customFormat="1">
      <c r="A497" s="13"/>
      <c r="B497" s="245"/>
      <c r="C497" s="246"/>
      <c r="D497" s="241" t="s">
        <v>173</v>
      </c>
      <c r="E497" s="247" t="s">
        <v>19</v>
      </c>
      <c r="F497" s="248" t="s">
        <v>1052</v>
      </c>
      <c r="G497" s="246"/>
      <c r="H497" s="249">
        <v>290</v>
      </c>
      <c r="I497" s="250"/>
      <c r="J497" s="246"/>
      <c r="K497" s="246"/>
      <c r="L497" s="251"/>
      <c r="M497" s="252"/>
      <c r="N497" s="253"/>
      <c r="O497" s="253"/>
      <c r="P497" s="253"/>
      <c r="Q497" s="253"/>
      <c r="R497" s="253"/>
      <c r="S497" s="253"/>
      <c r="T497" s="254"/>
      <c r="U497" s="13"/>
      <c r="V497" s="13"/>
      <c r="W497" s="13"/>
      <c r="X497" s="13"/>
      <c r="Y497" s="13"/>
      <c r="Z497" s="13"/>
      <c r="AA497" s="13"/>
      <c r="AB497" s="13"/>
      <c r="AC497" s="13"/>
      <c r="AD497" s="13"/>
      <c r="AE497" s="13"/>
      <c r="AT497" s="255" t="s">
        <v>173</v>
      </c>
      <c r="AU497" s="255" t="s">
        <v>86</v>
      </c>
      <c r="AV497" s="13" t="s">
        <v>86</v>
      </c>
      <c r="AW497" s="13" t="s">
        <v>37</v>
      </c>
      <c r="AX497" s="13" t="s">
        <v>76</v>
      </c>
      <c r="AY497" s="255" t="s">
        <v>162</v>
      </c>
    </row>
    <row r="498" s="13" customFormat="1">
      <c r="A498" s="13"/>
      <c r="B498" s="245"/>
      <c r="C498" s="246"/>
      <c r="D498" s="241" t="s">
        <v>173</v>
      </c>
      <c r="E498" s="247" t="s">
        <v>19</v>
      </c>
      <c r="F498" s="248" t="s">
        <v>1119</v>
      </c>
      <c r="G498" s="246"/>
      <c r="H498" s="249">
        <v>8</v>
      </c>
      <c r="I498" s="250"/>
      <c r="J498" s="246"/>
      <c r="K498" s="246"/>
      <c r="L498" s="251"/>
      <c r="M498" s="252"/>
      <c r="N498" s="253"/>
      <c r="O498" s="253"/>
      <c r="P498" s="253"/>
      <c r="Q498" s="253"/>
      <c r="R498" s="253"/>
      <c r="S498" s="253"/>
      <c r="T498" s="254"/>
      <c r="U498" s="13"/>
      <c r="V498" s="13"/>
      <c r="W498" s="13"/>
      <c r="X498" s="13"/>
      <c r="Y498" s="13"/>
      <c r="Z498" s="13"/>
      <c r="AA498" s="13"/>
      <c r="AB498" s="13"/>
      <c r="AC498" s="13"/>
      <c r="AD498" s="13"/>
      <c r="AE498" s="13"/>
      <c r="AT498" s="255" t="s">
        <v>173</v>
      </c>
      <c r="AU498" s="255" t="s">
        <v>86</v>
      </c>
      <c r="AV498" s="13" t="s">
        <v>86</v>
      </c>
      <c r="AW498" s="13" t="s">
        <v>37</v>
      </c>
      <c r="AX498" s="13" t="s">
        <v>76</v>
      </c>
      <c r="AY498" s="255" t="s">
        <v>162</v>
      </c>
    </row>
    <row r="499" s="15" customFormat="1">
      <c r="A499" s="15"/>
      <c r="B499" s="267"/>
      <c r="C499" s="268"/>
      <c r="D499" s="241" t="s">
        <v>173</v>
      </c>
      <c r="E499" s="269" t="s">
        <v>19</v>
      </c>
      <c r="F499" s="270" t="s">
        <v>177</v>
      </c>
      <c r="G499" s="268"/>
      <c r="H499" s="271">
        <v>1853</v>
      </c>
      <c r="I499" s="272"/>
      <c r="J499" s="268"/>
      <c r="K499" s="268"/>
      <c r="L499" s="273"/>
      <c r="M499" s="274"/>
      <c r="N499" s="275"/>
      <c r="O499" s="275"/>
      <c r="P499" s="275"/>
      <c r="Q499" s="275"/>
      <c r="R499" s="275"/>
      <c r="S499" s="275"/>
      <c r="T499" s="276"/>
      <c r="U499" s="15"/>
      <c r="V499" s="15"/>
      <c r="W499" s="15"/>
      <c r="X499" s="15"/>
      <c r="Y499" s="15"/>
      <c r="Z499" s="15"/>
      <c r="AA499" s="15"/>
      <c r="AB499" s="15"/>
      <c r="AC499" s="15"/>
      <c r="AD499" s="15"/>
      <c r="AE499" s="15"/>
      <c r="AT499" s="277" t="s">
        <v>173</v>
      </c>
      <c r="AU499" s="277" t="s">
        <v>86</v>
      </c>
      <c r="AV499" s="15" t="s">
        <v>169</v>
      </c>
      <c r="AW499" s="15" t="s">
        <v>37</v>
      </c>
      <c r="AX499" s="15" t="s">
        <v>84</v>
      </c>
      <c r="AY499" s="277" t="s">
        <v>162</v>
      </c>
    </row>
    <row r="500" s="2" customFormat="1" ht="16.5" customHeight="1">
      <c r="A500" s="40"/>
      <c r="B500" s="41"/>
      <c r="C500" s="228" t="s">
        <v>539</v>
      </c>
      <c r="D500" s="228" t="s">
        <v>164</v>
      </c>
      <c r="E500" s="229" t="s">
        <v>603</v>
      </c>
      <c r="F500" s="230" t="s">
        <v>604</v>
      </c>
      <c r="G500" s="231" t="s">
        <v>202</v>
      </c>
      <c r="H500" s="232">
        <v>8</v>
      </c>
      <c r="I500" s="233"/>
      <c r="J500" s="234">
        <f>ROUND(I500*H500,2)</f>
        <v>0</v>
      </c>
      <c r="K500" s="230" t="s">
        <v>168</v>
      </c>
      <c r="L500" s="46"/>
      <c r="M500" s="235" t="s">
        <v>19</v>
      </c>
      <c r="N500" s="236" t="s">
        <v>47</v>
      </c>
      <c r="O500" s="86"/>
      <c r="P500" s="237">
        <f>O500*H500</f>
        <v>0</v>
      </c>
      <c r="Q500" s="237">
        <v>0</v>
      </c>
      <c r="R500" s="237">
        <f>Q500*H500</f>
        <v>0</v>
      </c>
      <c r="S500" s="237">
        <v>0</v>
      </c>
      <c r="T500" s="238">
        <f>S500*H500</f>
        <v>0</v>
      </c>
      <c r="U500" s="40"/>
      <c r="V500" s="40"/>
      <c r="W500" s="40"/>
      <c r="X500" s="40"/>
      <c r="Y500" s="40"/>
      <c r="Z500" s="40"/>
      <c r="AA500" s="40"/>
      <c r="AB500" s="40"/>
      <c r="AC500" s="40"/>
      <c r="AD500" s="40"/>
      <c r="AE500" s="40"/>
      <c r="AR500" s="239" t="s">
        <v>169</v>
      </c>
      <c r="AT500" s="239" t="s">
        <v>164</v>
      </c>
      <c r="AU500" s="239" t="s">
        <v>86</v>
      </c>
      <c r="AY500" s="19" t="s">
        <v>162</v>
      </c>
      <c r="BE500" s="240">
        <f>IF(N500="základní",J500,0)</f>
        <v>0</v>
      </c>
      <c r="BF500" s="240">
        <f>IF(N500="snížená",J500,0)</f>
        <v>0</v>
      </c>
      <c r="BG500" s="240">
        <f>IF(N500="zákl. přenesená",J500,0)</f>
        <v>0</v>
      </c>
      <c r="BH500" s="240">
        <f>IF(N500="sníž. přenesená",J500,0)</f>
        <v>0</v>
      </c>
      <c r="BI500" s="240">
        <f>IF(N500="nulová",J500,0)</f>
        <v>0</v>
      </c>
      <c r="BJ500" s="19" t="s">
        <v>84</v>
      </c>
      <c r="BK500" s="240">
        <f>ROUND(I500*H500,2)</f>
        <v>0</v>
      </c>
      <c r="BL500" s="19" t="s">
        <v>169</v>
      </c>
      <c r="BM500" s="239" t="s">
        <v>1120</v>
      </c>
    </row>
    <row r="501" s="2" customFormat="1">
      <c r="A501" s="40"/>
      <c r="B501" s="41"/>
      <c r="C501" s="42"/>
      <c r="D501" s="241" t="s">
        <v>171</v>
      </c>
      <c r="E501" s="42"/>
      <c r="F501" s="242" t="s">
        <v>606</v>
      </c>
      <c r="G501" s="42"/>
      <c r="H501" s="42"/>
      <c r="I501" s="148"/>
      <c r="J501" s="42"/>
      <c r="K501" s="42"/>
      <c r="L501" s="46"/>
      <c r="M501" s="243"/>
      <c r="N501" s="244"/>
      <c r="O501" s="86"/>
      <c r="P501" s="86"/>
      <c r="Q501" s="86"/>
      <c r="R501" s="86"/>
      <c r="S501" s="86"/>
      <c r="T501" s="87"/>
      <c r="U501" s="40"/>
      <c r="V501" s="40"/>
      <c r="W501" s="40"/>
      <c r="X501" s="40"/>
      <c r="Y501" s="40"/>
      <c r="Z501" s="40"/>
      <c r="AA501" s="40"/>
      <c r="AB501" s="40"/>
      <c r="AC501" s="40"/>
      <c r="AD501" s="40"/>
      <c r="AE501" s="40"/>
      <c r="AT501" s="19" t="s">
        <v>171</v>
      </c>
      <c r="AU501" s="19" t="s">
        <v>86</v>
      </c>
    </row>
    <row r="502" s="13" customFormat="1">
      <c r="A502" s="13"/>
      <c r="B502" s="245"/>
      <c r="C502" s="246"/>
      <c r="D502" s="241" t="s">
        <v>173</v>
      </c>
      <c r="E502" s="247" t="s">
        <v>19</v>
      </c>
      <c r="F502" s="248" t="s">
        <v>1119</v>
      </c>
      <c r="G502" s="246"/>
      <c r="H502" s="249">
        <v>8</v>
      </c>
      <c r="I502" s="250"/>
      <c r="J502" s="246"/>
      <c r="K502" s="246"/>
      <c r="L502" s="251"/>
      <c r="M502" s="252"/>
      <c r="N502" s="253"/>
      <c r="O502" s="253"/>
      <c r="P502" s="253"/>
      <c r="Q502" s="253"/>
      <c r="R502" s="253"/>
      <c r="S502" s="253"/>
      <c r="T502" s="254"/>
      <c r="U502" s="13"/>
      <c r="V502" s="13"/>
      <c r="W502" s="13"/>
      <c r="X502" s="13"/>
      <c r="Y502" s="13"/>
      <c r="Z502" s="13"/>
      <c r="AA502" s="13"/>
      <c r="AB502" s="13"/>
      <c r="AC502" s="13"/>
      <c r="AD502" s="13"/>
      <c r="AE502" s="13"/>
      <c r="AT502" s="255" t="s">
        <v>173</v>
      </c>
      <c r="AU502" s="255" t="s">
        <v>86</v>
      </c>
      <c r="AV502" s="13" t="s">
        <v>86</v>
      </c>
      <c r="AW502" s="13" t="s">
        <v>37</v>
      </c>
      <c r="AX502" s="13" t="s">
        <v>84</v>
      </c>
      <c r="AY502" s="255" t="s">
        <v>162</v>
      </c>
    </row>
    <row r="503" s="2" customFormat="1" ht="16.5" customHeight="1">
      <c r="A503" s="40"/>
      <c r="B503" s="41"/>
      <c r="C503" s="228" t="s">
        <v>543</v>
      </c>
      <c r="D503" s="228" t="s">
        <v>164</v>
      </c>
      <c r="E503" s="229" t="s">
        <v>1121</v>
      </c>
      <c r="F503" s="230" t="s">
        <v>1122</v>
      </c>
      <c r="G503" s="231" t="s">
        <v>202</v>
      </c>
      <c r="H503" s="232">
        <v>1845</v>
      </c>
      <c r="I503" s="233"/>
      <c r="J503" s="234">
        <f>ROUND(I503*H503,2)</f>
        <v>0</v>
      </c>
      <c r="K503" s="230" t="s">
        <v>168</v>
      </c>
      <c r="L503" s="46"/>
      <c r="M503" s="235" t="s">
        <v>19</v>
      </c>
      <c r="N503" s="236" t="s">
        <v>47</v>
      </c>
      <c r="O503" s="86"/>
      <c r="P503" s="237">
        <f>O503*H503</f>
        <v>0</v>
      </c>
      <c r="Q503" s="237">
        <v>0</v>
      </c>
      <c r="R503" s="237">
        <f>Q503*H503</f>
        <v>0</v>
      </c>
      <c r="S503" s="237">
        <v>0</v>
      </c>
      <c r="T503" s="238">
        <f>S503*H503</f>
        <v>0</v>
      </c>
      <c r="U503" s="40"/>
      <c r="V503" s="40"/>
      <c r="W503" s="40"/>
      <c r="X503" s="40"/>
      <c r="Y503" s="40"/>
      <c r="Z503" s="40"/>
      <c r="AA503" s="40"/>
      <c r="AB503" s="40"/>
      <c r="AC503" s="40"/>
      <c r="AD503" s="40"/>
      <c r="AE503" s="40"/>
      <c r="AR503" s="239" t="s">
        <v>169</v>
      </c>
      <c r="AT503" s="239" t="s">
        <v>164</v>
      </c>
      <c r="AU503" s="239" t="s">
        <v>86</v>
      </c>
      <c r="AY503" s="19" t="s">
        <v>162</v>
      </c>
      <c r="BE503" s="240">
        <f>IF(N503="základní",J503,0)</f>
        <v>0</v>
      </c>
      <c r="BF503" s="240">
        <f>IF(N503="snížená",J503,0)</f>
        <v>0</v>
      </c>
      <c r="BG503" s="240">
        <f>IF(N503="zákl. přenesená",J503,0)</f>
        <v>0</v>
      </c>
      <c r="BH503" s="240">
        <f>IF(N503="sníž. přenesená",J503,0)</f>
        <v>0</v>
      </c>
      <c r="BI503" s="240">
        <f>IF(N503="nulová",J503,0)</f>
        <v>0</v>
      </c>
      <c r="BJ503" s="19" t="s">
        <v>84</v>
      </c>
      <c r="BK503" s="240">
        <f>ROUND(I503*H503,2)</f>
        <v>0</v>
      </c>
      <c r="BL503" s="19" t="s">
        <v>169</v>
      </c>
      <c r="BM503" s="239" t="s">
        <v>1123</v>
      </c>
    </row>
    <row r="504" s="2" customFormat="1">
      <c r="A504" s="40"/>
      <c r="B504" s="41"/>
      <c r="C504" s="42"/>
      <c r="D504" s="241" t="s">
        <v>171</v>
      </c>
      <c r="E504" s="42"/>
      <c r="F504" s="242" t="s">
        <v>606</v>
      </c>
      <c r="G504" s="42"/>
      <c r="H504" s="42"/>
      <c r="I504" s="148"/>
      <c r="J504" s="42"/>
      <c r="K504" s="42"/>
      <c r="L504" s="46"/>
      <c r="M504" s="243"/>
      <c r="N504" s="244"/>
      <c r="O504" s="86"/>
      <c r="P504" s="86"/>
      <c r="Q504" s="86"/>
      <c r="R504" s="86"/>
      <c r="S504" s="86"/>
      <c r="T504" s="87"/>
      <c r="U504" s="40"/>
      <c r="V504" s="40"/>
      <c r="W504" s="40"/>
      <c r="X504" s="40"/>
      <c r="Y504" s="40"/>
      <c r="Z504" s="40"/>
      <c r="AA504" s="40"/>
      <c r="AB504" s="40"/>
      <c r="AC504" s="40"/>
      <c r="AD504" s="40"/>
      <c r="AE504" s="40"/>
      <c r="AT504" s="19" t="s">
        <v>171</v>
      </c>
      <c r="AU504" s="19" t="s">
        <v>86</v>
      </c>
    </row>
    <row r="505" s="13" customFormat="1">
      <c r="A505" s="13"/>
      <c r="B505" s="245"/>
      <c r="C505" s="246"/>
      <c r="D505" s="241" t="s">
        <v>173</v>
      </c>
      <c r="E505" s="247" t="s">
        <v>19</v>
      </c>
      <c r="F505" s="248" t="s">
        <v>1050</v>
      </c>
      <c r="G505" s="246"/>
      <c r="H505" s="249">
        <v>795</v>
      </c>
      <c r="I505" s="250"/>
      <c r="J505" s="246"/>
      <c r="K505" s="246"/>
      <c r="L505" s="251"/>
      <c r="M505" s="252"/>
      <c r="N505" s="253"/>
      <c r="O505" s="253"/>
      <c r="P505" s="253"/>
      <c r="Q505" s="253"/>
      <c r="R505" s="253"/>
      <c r="S505" s="253"/>
      <c r="T505" s="254"/>
      <c r="U505" s="13"/>
      <c r="V505" s="13"/>
      <c r="W505" s="13"/>
      <c r="X505" s="13"/>
      <c r="Y505" s="13"/>
      <c r="Z505" s="13"/>
      <c r="AA505" s="13"/>
      <c r="AB505" s="13"/>
      <c r="AC505" s="13"/>
      <c r="AD505" s="13"/>
      <c r="AE505" s="13"/>
      <c r="AT505" s="255" t="s">
        <v>173</v>
      </c>
      <c r="AU505" s="255" t="s">
        <v>86</v>
      </c>
      <c r="AV505" s="13" t="s">
        <v>86</v>
      </c>
      <c r="AW505" s="13" t="s">
        <v>37</v>
      </c>
      <c r="AX505" s="13" t="s">
        <v>76</v>
      </c>
      <c r="AY505" s="255" t="s">
        <v>162</v>
      </c>
    </row>
    <row r="506" s="13" customFormat="1">
      <c r="A506" s="13"/>
      <c r="B506" s="245"/>
      <c r="C506" s="246"/>
      <c r="D506" s="241" t="s">
        <v>173</v>
      </c>
      <c r="E506" s="247" t="s">
        <v>19</v>
      </c>
      <c r="F506" s="248" t="s">
        <v>1051</v>
      </c>
      <c r="G506" s="246"/>
      <c r="H506" s="249">
        <v>760</v>
      </c>
      <c r="I506" s="250"/>
      <c r="J506" s="246"/>
      <c r="K506" s="246"/>
      <c r="L506" s="251"/>
      <c r="M506" s="252"/>
      <c r="N506" s="253"/>
      <c r="O506" s="253"/>
      <c r="P506" s="253"/>
      <c r="Q506" s="253"/>
      <c r="R506" s="253"/>
      <c r="S506" s="253"/>
      <c r="T506" s="254"/>
      <c r="U506" s="13"/>
      <c r="V506" s="13"/>
      <c r="W506" s="13"/>
      <c r="X506" s="13"/>
      <c r="Y506" s="13"/>
      <c r="Z506" s="13"/>
      <c r="AA506" s="13"/>
      <c r="AB506" s="13"/>
      <c r="AC506" s="13"/>
      <c r="AD506" s="13"/>
      <c r="AE506" s="13"/>
      <c r="AT506" s="255" t="s">
        <v>173</v>
      </c>
      <c r="AU506" s="255" t="s">
        <v>86</v>
      </c>
      <c r="AV506" s="13" t="s">
        <v>86</v>
      </c>
      <c r="AW506" s="13" t="s">
        <v>37</v>
      </c>
      <c r="AX506" s="13" t="s">
        <v>76</v>
      </c>
      <c r="AY506" s="255" t="s">
        <v>162</v>
      </c>
    </row>
    <row r="507" s="13" customFormat="1">
      <c r="A507" s="13"/>
      <c r="B507" s="245"/>
      <c r="C507" s="246"/>
      <c r="D507" s="241" t="s">
        <v>173</v>
      </c>
      <c r="E507" s="247" t="s">
        <v>19</v>
      </c>
      <c r="F507" s="248" t="s">
        <v>1052</v>
      </c>
      <c r="G507" s="246"/>
      <c r="H507" s="249">
        <v>290</v>
      </c>
      <c r="I507" s="250"/>
      <c r="J507" s="246"/>
      <c r="K507" s="246"/>
      <c r="L507" s="251"/>
      <c r="M507" s="252"/>
      <c r="N507" s="253"/>
      <c r="O507" s="253"/>
      <c r="P507" s="253"/>
      <c r="Q507" s="253"/>
      <c r="R507" s="253"/>
      <c r="S507" s="253"/>
      <c r="T507" s="254"/>
      <c r="U507" s="13"/>
      <c r="V507" s="13"/>
      <c r="W507" s="13"/>
      <c r="X507" s="13"/>
      <c r="Y507" s="13"/>
      <c r="Z507" s="13"/>
      <c r="AA507" s="13"/>
      <c r="AB507" s="13"/>
      <c r="AC507" s="13"/>
      <c r="AD507" s="13"/>
      <c r="AE507" s="13"/>
      <c r="AT507" s="255" t="s">
        <v>173</v>
      </c>
      <c r="AU507" s="255" t="s">
        <v>86</v>
      </c>
      <c r="AV507" s="13" t="s">
        <v>86</v>
      </c>
      <c r="AW507" s="13" t="s">
        <v>37</v>
      </c>
      <c r="AX507" s="13" t="s">
        <v>76</v>
      </c>
      <c r="AY507" s="255" t="s">
        <v>162</v>
      </c>
    </row>
    <row r="508" s="15" customFormat="1">
      <c r="A508" s="15"/>
      <c r="B508" s="267"/>
      <c r="C508" s="268"/>
      <c r="D508" s="241" t="s">
        <v>173</v>
      </c>
      <c r="E508" s="269" t="s">
        <v>19</v>
      </c>
      <c r="F508" s="270" t="s">
        <v>177</v>
      </c>
      <c r="G508" s="268"/>
      <c r="H508" s="271">
        <v>1845</v>
      </c>
      <c r="I508" s="272"/>
      <c r="J508" s="268"/>
      <c r="K508" s="268"/>
      <c r="L508" s="273"/>
      <c r="M508" s="274"/>
      <c r="N508" s="275"/>
      <c r="O508" s="275"/>
      <c r="P508" s="275"/>
      <c r="Q508" s="275"/>
      <c r="R508" s="275"/>
      <c r="S508" s="275"/>
      <c r="T508" s="276"/>
      <c r="U508" s="15"/>
      <c r="V508" s="15"/>
      <c r="W508" s="15"/>
      <c r="X508" s="15"/>
      <c r="Y508" s="15"/>
      <c r="Z508" s="15"/>
      <c r="AA508" s="15"/>
      <c r="AB508" s="15"/>
      <c r="AC508" s="15"/>
      <c r="AD508" s="15"/>
      <c r="AE508" s="15"/>
      <c r="AT508" s="277" t="s">
        <v>173</v>
      </c>
      <c r="AU508" s="277" t="s">
        <v>86</v>
      </c>
      <c r="AV508" s="15" t="s">
        <v>169</v>
      </c>
      <c r="AW508" s="15" t="s">
        <v>37</v>
      </c>
      <c r="AX508" s="15" t="s">
        <v>84</v>
      </c>
      <c r="AY508" s="277" t="s">
        <v>162</v>
      </c>
    </row>
    <row r="509" s="2" customFormat="1" ht="21.75" customHeight="1">
      <c r="A509" s="40"/>
      <c r="B509" s="41"/>
      <c r="C509" s="228" t="s">
        <v>548</v>
      </c>
      <c r="D509" s="228" t="s">
        <v>164</v>
      </c>
      <c r="E509" s="229" t="s">
        <v>1124</v>
      </c>
      <c r="F509" s="230" t="s">
        <v>1125</v>
      </c>
      <c r="G509" s="231" t="s">
        <v>390</v>
      </c>
      <c r="H509" s="232">
        <v>2</v>
      </c>
      <c r="I509" s="233"/>
      <c r="J509" s="234">
        <f>ROUND(I509*H509,2)</f>
        <v>0</v>
      </c>
      <c r="K509" s="230" t="s">
        <v>168</v>
      </c>
      <c r="L509" s="46"/>
      <c r="M509" s="235" t="s">
        <v>19</v>
      </c>
      <c r="N509" s="236" t="s">
        <v>47</v>
      </c>
      <c r="O509" s="86"/>
      <c r="P509" s="237">
        <f>O509*H509</f>
        <v>0</v>
      </c>
      <c r="Q509" s="237">
        <v>1.6857899999999999</v>
      </c>
      <c r="R509" s="237">
        <f>Q509*H509</f>
        <v>3.3715799999999998</v>
      </c>
      <c r="S509" s="237">
        <v>0</v>
      </c>
      <c r="T509" s="238">
        <f>S509*H509</f>
        <v>0</v>
      </c>
      <c r="U509" s="40"/>
      <c r="V509" s="40"/>
      <c r="W509" s="40"/>
      <c r="X509" s="40"/>
      <c r="Y509" s="40"/>
      <c r="Z509" s="40"/>
      <c r="AA509" s="40"/>
      <c r="AB509" s="40"/>
      <c r="AC509" s="40"/>
      <c r="AD509" s="40"/>
      <c r="AE509" s="40"/>
      <c r="AR509" s="239" t="s">
        <v>169</v>
      </c>
      <c r="AT509" s="239" t="s">
        <v>164</v>
      </c>
      <c r="AU509" s="239" t="s">
        <v>86</v>
      </c>
      <c r="AY509" s="19" t="s">
        <v>162</v>
      </c>
      <c r="BE509" s="240">
        <f>IF(N509="základní",J509,0)</f>
        <v>0</v>
      </c>
      <c r="BF509" s="240">
        <f>IF(N509="snížená",J509,0)</f>
        <v>0</v>
      </c>
      <c r="BG509" s="240">
        <f>IF(N509="zákl. přenesená",J509,0)</f>
        <v>0</v>
      </c>
      <c r="BH509" s="240">
        <f>IF(N509="sníž. přenesená",J509,0)</f>
        <v>0</v>
      </c>
      <c r="BI509" s="240">
        <f>IF(N509="nulová",J509,0)</f>
        <v>0</v>
      </c>
      <c r="BJ509" s="19" t="s">
        <v>84</v>
      </c>
      <c r="BK509" s="240">
        <f>ROUND(I509*H509,2)</f>
        <v>0</v>
      </c>
      <c r="BL509" s="19" t="s">
        <v>169</v>
      </c>
      <c r="BM509" s="239" t="s">
        <v>1126</v>
      </c>
    </row>
    <row r="510" s="2" customFormat="1">
      <c r="A510" s="40"/>
      <c r="B510" s="41"/>
      <c r="C510" s="42"/>
      <c r="D510" s="241" t="s">
        <v>171</v>
      </c>
      <c r="E510" s="42"/>
      <c r="F510" s="242" t="s">
        <v>1127</v>
      </c>
      <c r="G510" s="42"/>
      <c r="H510" s="42"/>
      <c r="I510" s="148"/>
      <c r="J510" s="42"/>
      <c r="K510" s="42"/>
      <c r="L510" s="46"/>
      <c r="M510" s="243"/>
      <c r="N510" s="244"/>
      <c r="O510" s="86"/>
      <c r="P510" s="86"/>
      <c r="Q510" s="86"/>
      <c r="R510" s="86"/>
      <c r="S510" s="86"/>
      <c r="T510" s="87"/>
      <c r="U510" s="40"/>
      <c r="V510" s="40"/>
      <c r="W510" s="40"/>
      <c r="X510" s="40"/>
      <c r="Y510" s="40"/>
      <c r="Z510" s="40"/>
      <c r="AA510" s="40"/>
      <c r="AB510" s="40"/>
      <c r="AC510" s="40"/>
      <c r="AD510" s="40"/>
      <c r="AE510" s="40"/>
      <c r="AT510" s="19" t="s">
        <v>171</v>
      </c>
      <c r="AU510" s="19" t="s">
        <v>86</v>
      </c>
    </row>
    <row r="511" s="13" customFormat="1">
      <c r="A511" s="13"/>
      <c r="B511" s="245"/>
      <c r="C511" s="246"/>
      <c r="D511" s="241" t="s">
        <v>173</v>
      </c>
      <c r="E511" s="247" t="s">
        <v>19</v>
      </c>
      <c r="F511" s="248" t="s">
        <v>1128</v>
      </c>
      <c r="G511" s="246"/>
      <c r="H511" s="249">
        <v>2</v>
      </c>
      <c r="I511" s="250"/>
      <c r="J511" s="246"/>
      <c r="K511" s="246"/>
      <c r="L511" s="251"/>
      <c r="M511" s="252"/>
      <c r="N511" s="253"/>
      <c r="O511" s="253"/>
      <c r="P511" s="253"/>
      <c r="Q511" s="253"/>
      <c r="R511" s="253"/>
      <c r="S511" s="253"/>
      <c r="T511" s="254"/>
      <c r="U511" s="13"/>
      <c r="V511" s="13"/>
      <c r="W511" s="13"/>
      <c r="X511" s="13"/>
      <c r="Y511" s="13"/>
      <c r="Z511" s="13"/>
      <c r="AA511" s="13"/>
      <c r="AB511" s="13"/>
      <c r="AC511" s="13"/>
      <c r="AD511" s="13"/>
      <c r="AE511" s="13"/>
      <c r="AT511" s="255" t="s">
        <v>173</v>
      </c>
      <c r="AU511" s="255" t="s">
        <v>86</v>
      </c>
      <c r="AV511" s="13" t="s">
        <v>86</v>
      </c>
      <c r="AW511" s="13" t="s">
        <v>37</v>
      </c>
      <c r="AX511" s="13" t="s">
        <v>84</v>
      </c>
      <c r="AY511" s="255" t="s">
        <v>162</v>
      </c>
    </row>
    <row r="512" s="2" customFormat="1" ht="16.5" customHeight="1">
      <c r="A512" s="40"/>
      <c r="B512" s="41"/>
      <c r="C512" s="228" t="s">
        <v>554</v>
      </c>
      <c r="D512" s="228" t="s">
        <v>164</v>
      </c>
      <c r="E512" s="229" t="s">
        <v>1129</v>
      </c>
      <c r="F512" s="230" t="s">
        <v>1130</v>
      </c>
      <c r="G512" s="231" t="s">
        <v>390</v>
      </c>
      <c r="H512" s="232">
        <v>106</v>
      </c>
      <c r="I512" s="233"/>
      <c r="J512" s="234">
        <f>ROUND(I512*H512,2)</f>
        <v>0</v>
      </c>
      <c r="K512" s="230" t="s">
        <v>168</v>
      </c>
      <c r="L512" s="46"/>
      <c r="M512" s="235" t="s">
        <v>19</v>
      </c>
      <c r="N512" s="236" t="s">
        <v>47</v>
      </c>
      <c r="O512" s="86"/>
      <c r="P512" s="237">
        <f>O512*H512</f>
        <v>0</v>
      </c>
      <c r="Q512" s="237">
        <v>0.0091800000000000007</v>
      </c>
      <c r="R512" s="237">
        <f>Q512*H512</f>
        <v>0.97308000000000006</v>
      </c>
      <c r="S512" s="237">
        <v>0</v>
      </c>
      <c r="T512" s="238">
        <f>S512*H512</f>
        <v>0</v>
      </c>
      <c r="U512" s="40"/>
      <c r="V512" s="40"/>
      <c r="W512" s="40"/>
      <c r="X512" s="40"/>
      <c r="Y512" s="40"/>
      <c r="Z512" s="40"/>
      <c r="AA512" s="40"/>
      <c r="AB512" s="40"/>
      <c r="AC512" s="40"/>
      <c r="AD512" s="40"/>
      <c r="AE512" s="40"/>
      <c r="AR512" s="239" t="s">
        <v>169</v>
      </c>
      <c r="AT512" s="239" t="s">
        <v>164</v>
      </c>
      <c r="AU512" s="239" t="s">
        <v>86</v>
      </c>
      <c r="AY512" s="19" t="s">
        <v>162</v>
      </c>
      <c r="BE512" s="240">
        <f>IF(N512="základní",J512,0)</f>
        <v>0</v>
      </c>
      <c r="BF512" s="240">
        <f>IF(N512="snížená",J512,0)</f>
        <v>0</v>
      </c>
      <c r="BG512" s="240">
        <f>IF(N512="zákl. přenesená",J512,0)</f>
        <v>0</v>
      </c>
      <c r="BH512" s="240">
        <f>IF(N512="sníž. přenesená",J512,0)</f>
        <v>0</v>
      </c>
      <c r="BI512" s="240">
        <f>IF(N512="nulová",J512,0)</f>
        <v>0</v>
      </c>
      <c r="BJ512" s="19" t="s">
        <v>84</v>
      </c>
      <c r="BK512" s="240">
        <f>ROUND(I512*H512,2)</f>
        <v>0</v>
      </c>
      <c r="BL512" s="19" t="s">
        <v>169</v>
      </c>
      <c r="BM512" s="239" t="s">
        <v>1131</v>
      </c>
    </row>
    <row r="513" s="2" customFormat="1">
      <c r="A513" s="40"/>
      <c r="B513" s="41"/>
      <c r="C513" s="42"/>
      <c r="D513" s="241" t="s">
        <v>171</v>
      </c>
      <c r="E513" s="42"/>
      <c r="F513" s="242" t="s">
        <v>1132</v>
      </c>
      <c r="G513" s="42"/>
      <c r="H513" s="42"/>
      <c r="I513" s="148"/>
      <c r="J513" s="42"/>
      <c r="K513" s="42"/>
      <c r="L513" s="46"/>
      <c r="M513" s="243"/>
      <c r="N513" s="244"/>
      <c r="O513" s="86"/>
      <c r="P513" s="86"/>
      <c r="Q513" s="86"/>
      <c r="R513" s="86"/>
      <c r="S513" s="86"/>
      <c r="T513" s="87"/>
      <c r="U513" s="40"/>
      <c r="V513" s="40"/>
      <c r="W513" s="40"/>
      <c r="X513" s="40"/>
      <c r="Y513" s="40"/>
      <c r="Z513" s="40"/>
      <c r="AA513" s="40"/>
      <c r="AB513" s="40"/>
      <c r="AC513" s="40"/>
      <c r="AD513" s="40"/>
      <c r="AE513" s="40"/>
      <c r="AT513" s="19" t="s">
        <v>171</v>
      </c>
      <c r="AU513" s="19" t="s">
        <v>86</v>
      </c>
    </row>
    <row r="514" s="2" customFormat="1" ht="16.5" customHeight="1">
      <c r="A514" s="40"/>
      <c r="B514" s="41"/>
      <c r="C514" s="288" t="s">
        <v>558</v>
      </c>
      <c r="D514" s="288" t="s">
        <v>346</v>
      </c>
      <c r="E514" s="289" t="s">
        <v>1133</v>
      </c>
      <c r="F514" s="290" t="s">
        <v>1134</v>
      </c>
      <c r="G514" s="291" t="s">
        <v>390</v>
      </c>
      <c r="H514" s="292">
        <v>39</v>
      </c>
      <c r="I514" s="293"/>
      <c r="J514" s="294">
        <f>ROUND(I514*H514,2)</f>
        <v>0</v>
      </c>
      <c r="K514" s="290" t="s">
        <v>168</v>
      </c>
      <c r="L514" s="295"/>
      <c r="M514" s="296" t="s">
        <v>19</v>
      </c>
      <c r="N514" s="297" t="s">
        <v>47</v>
      </c>
      <c r="O514" s="86"/>
      <c r="P514" s="237">
        <f>O514*H514</f>
        <v>0</v>
      </c>
      <c r="Q514" s="237">
        <v>0.254</v>
      </c>
      <c r="R514" s="237">
        <f>Q514*H514</f>
        <v>9.9060000000000006</v>
      </c>
      <c r="S514" s="237">
        <v>0</v>
      </c>
      <c r="T514" s="238">
        <f>S514*H514</f>
        <v>0</v>
      </c>
      <c r="U514" s="40"/>
      <c r="V514" s="40"/>
      <c r="W514" s="40"/>
      <c r="X514" s="40"/>
      <c r="Y514" s="40"/>
      <c r="Z514" s="40"/>
      <c r="AA514" s="40"/>
      <c r="AB514" s="40"/>
      <c r="AC514" s="40"/>
      <c r="AD514" s="40"/>
      <c r="AE514" s="40"/>
      <c r="AR514" s="239" t="s">
        <v>211</v>
      </c>
      <c r="AT514" s="239" t="s">
        <v>346</v>
      </c>
      <c r="AU514" s="239" t="s">
        <v>86</v>
      </c>
      <c r="AY514" s="19" t="s">
        <v>162</v>
      </c>
      <c r="BE514" s="240">
        <f>IF(N514="základní",J514,0)</f>
        <v>0</v>
      </c>
      <c r="BF514" s="240">
        <f>IF(N514="snížená",J514,0)</f>
        <v>0</v>
      </c>
      <c r="BG514" s="240">
        <f>IF(N514="zákl. přenesená",J514,0)</f>
        <v>0</v>
      </c>
      <c r="BH514" s="240">
        <f>IF(N514="sníž. přenesená",J514,0)</f>
        <v>0</v>
      </c>
      <c r="BI514" s="240">
        <f>IF(N514="nulová",J514,0)</f>
        <v>0</v>
      </c>
      <c r="BJ514" s="19" t="s">
        <v>84</v>
      </c>
      <c r="BK514" s="240">
        <f>ROUND(I514*H514,2)</f>
        <v>0</v>
      </c>
      <c r="BL514" s="19" t="s">
        <v>169</v>
      </c>
      <c r="BM514" s="239" t="s">
        <v>1135</v>
      </c>
    </row>
    <row r="515" s="2" customFormat="1" ht="16.5" customHeight="1">
      <c r="A515" s="40"/>
      <c r="B515" s="41"/>
      <c r="C515" s="288" t="s">
        <v>562</v>
      </c>
      <c r="D515" s="288" t="s">
        <v>346</v>
      </c>
      <c r="E515" s="289" t="s">
        <v>1136</v>
      </c>
      <c r="F515" s="290" t="s">
        <v>1137</v>
      </c>
      <c r="G515" s="291" t="s">
        <v>390</v>
      </c>
      <c r="H515" s="292">
        <v>23</v>
      </c>
      <c r="I515" s="293"/>
      <c r="J515" s="294">
        <f>ROUND(I515*H515,2)</f>
        <v>0</v>
      </c>
      <c r="K515" s="290" t="s">
        <v>168</v>
      </c>
      <c r="L515" s="295"/>
      <c r="M515" s="296" t="s">
        <v>19</v>
      </c>
      <c r="N515" s="297" t="s">
        <v>47</v>
      </c>
      <c r="O515" s="86"/>
      <c r="P515" s="237">
        <f>O515*H515</f>
        <v>0</v>
      </c>
      <c r="Q515" s="237">
        <v>0.50600000000000001</v>
      </c>
      <c r="R515" s="237">
        <f>Q515*H515</f>
        <v>11.638</v>
      </c>
      <c r="S515" s="237">
        <v>0</v>
      </c>
      <c r="T515" s="238">
        <f>S515*H515</f>
        <v>0</v>
      </c>
      <c r="U515" s="40"/>
      <c r="V515" s="40"/>
      <c r="W515" s="40"/>
      <c r="X515" s="40"/>
      <c r="Y515" s="40"/>
      <c r="Z515" s="40"/>
      <c r="AA515" s="40"/>
      <c r="AB515" s="40"/>
      <c r="AC515" s="40"/>
      <c r="AD515" s="40"/>
      <c r="AE515" s="40"/>
      <c r="AR515" s="239" t="s">
        <v>211</v>
      </c>
      <c r="AT515" s="239" t="s">
        <v>346</v>
      </c>
      <c r="AU515" s="239" t="s">
        <v>86</v>
      </c>
      <c r="AY515" s="19" t="s">
        <v>162</v>
      </c>
      <c r="BE515" s="240">
        <f>IF(N515="základní",J515,0)</f>
        <v>0</v>
      </c>
      <c r="BF515" s="240">
        <f>IF(N515="snížená",J515,0)</f>
        <v>0</v>
      </c>
      <c r="BG515" s="240">
        <f>IF(N515="zákl. přenesená",J515,0)</f>
        <v>0</v>
      </c>
      <c r="BH515" s="240">
        <f>IF(N515="sníž. přenesená",J515,0)</f>
        <v>0</v>
      </c>
      <c r="BI515" s="240">
        <f>IF(N515="nulová",J515,0)</f>
        <v>0</v>
      </c>
      <c r="BJ515" s="19" t="s">
        <v>84</v>
      </c>
      <c r="BK515" s="240">
        <f>ROUND(I515*H515,2)</f>
        <v>0</v>
      </c>
      <c r="BL515" s="19" t="s">
        <v>169</v>
      </c>
      <c r="BM515" s="239" t="s">
        <v>1138</v>
      </c>
    </row>
    <row r="516" s="2" customFormat="1" ht="16.5" customHeight="1">
      <c r="A516" s="40"/>
      <c r="B516" s="41"/>
      <c r="C516" s="288" t="s">
        <v>566</v>
      </c>
      <c r="D516" s="288" t="s">
        <v>346</v>
      </c>
      <c r="E516" s="289" t="s">
        <v>1139</v>
      </c>
      <c r="F516" s="290" t="s">
        <v>1140</v>
      </c>
      <c r="G516" s="291" t="s">
        <v>390</v>
      </c>
      <c r="H516" s="292">
        <v>44</v>
      </c>
      <c r="I516" s="293"/>
      <c r="J516" s="294">
        <f>ROUND(I516*H516,2)</f>
        <v>0</v>
      </c>
      <c r="K516" s="290" t="s">
        <v>168</v>
      </c>
      <c r="L516" s="295"/>
      <c r="M516" s="296" t="s">
        <v>19</v>
      </c>
      <c r="N516" s="297" t="s">
        <v>47</v>
      </c>
      <c r="O516" s="86"/>
      <c r="P516" s="237">
        <f>O516*H516</f>
        <v>0</v>
      </c>
      <c r="Q516" s="237">
        <v>1.0129999999999999</v>
      </c>
      <c r="R516" s="237">
        <f>Q516*H516</f>
        <v>44.571999999999996</v>
      </c>
      <c r="S516" s="237">
        <v>0</v>
      </c>
      <c r="T516" s="238">
        <f>S516*H516</f>
        <v>0</v>
      </c>
      <c r="U516" s="40"/>
      <c r="V516" s="40"/>
      <c r="W516" s="40"/>
      <c r="X516" s="40"/>
      <c r="Y516" s="40"/>
      <c r="Z516" s="40"/>
      <c r="AA516" s="40"/>
      <c r="AB516" s="40"/>
      <c r="AC516" s="40"/>
      <c r="AD516" s="40"/>
      <c r="AE516" s="40"/>
      <c r="AR516" s="239" t="s">
        <v>211</v>
      </c>
      <c r="AT516" s="239" t="s">
        <v>346</v>
      </c>
      <c r="AU516" s="239" t="s">
        <v>86</v>
      </c>
      <c r="AY516" s="19" t="s">
        <v>162</v>
      </c>
      <c r="BE516" s="240">
        <f>IF(N516="základní",J516,0)</f>
        <v>0</v>
      </c>
      <c r="BF516" s="240">
        <f>IF(N516="snížená",J516,0)</f>
        <v>0</v>
      </c>
      <c r="BG516" s="240">
        <f>IF(N516="zákl. přenesená",J516,0)</f>
        <v>0</v>
      </c>
      <c r="BH516" s="240">
        <f>IF(N516="sníž. přenesená",J516,0)</f>
        <v>0</v>
      </c>
      <c r="BI516" s="240">
        <f>IF(N516="nulová",J516,0)</f>
        <v>0</v>
      </c>
      <c r="BJ516" s="19" t="s">
        <v>84</v>
      </c>
      <c r="BK516" s="240">
        <f>ROUND(I516*H516,2)</f>
        <v>0</v>
      </c>
      <c r="BL516" s="19" t="s">
        <v>169</v>
      </c>
      <c r="BM516" s="239" t="s">
        <v>1141</v>
      </c>
    </row>
    <row r="517" s="2" customFormat="1" ht="16.5" customHeight="1">
      <c r="A517" s="40"/>
      <c r="B517" s="41"/>
      <c r="C517" s="228" t="s">
        <v>570</v>
      </c>
      <c r="D517" s="228" t="s">
        <v>164</v>
      </c>
      <c r="E517" s="229" t="s">
        <v>1142</v>
      </c>
      <c r="F517" s="230" t="s">
        <v>1143</v>
      </c>
      <c r="G517" s="231" t="s">
        <v>390</v>
      </c>
      <c r="H517" s="232">
        <v>58</v>
      </c>
      <c r="I517" s="233"/>
      <c r="J517" s="234">
        <f>ROUND(I517*H517,2)</f>
        <v>0</v>
      </c>
      <c r="K517" s="230" t="s">
        <v>168</v>
      </c>
      <c r="L517" s="46"/>
      <c r="M517" s="235" t="s">
        <v>19</v>
      </c>
      <c r="N517" s="236" t="s">
        <v>47</v>
      </c>
      <c r="O517" s="86"/>
      <c r="P517" s="237">
        <f>O517*H517</f>
        <v>0</v>
      </c>
      <c r="Q517" s="237">
        <v>0.011469999999999999</v>
      </c>
      <c r="R517" s="237">
        <f>Q517*H517</f>
        <v>0.66525999999999996</v>
      </c>
      <c r="S517" s="237">
        <v>0</v>
      </c>
      <c r="T517" s="238">
        <f>S517*H517</f>
        <v>0</v>
      </c>
      <c r="U517" s="40"/>
      <c r="V517" s="40"/>
      <c r="W517" s="40"/>
      <c r="X517" s="40"/>
      <c r="Y517" s="40"/>
      <c r="Z517" s="40"/>
      <c r="AA517" s="40"/>
      <c r="AB517" s="40"/>
      <c r="AC517" s="40"/>
      <c r="AD517" s="40"/>
      <c r="AE517" s="40"/>
      <c r="AR517" s="239" t="s">
        <v>169</v>
      </c>
      <c r="AT517" s="239" t="s">
        <v>164</v>
      </c>
      <c r="AU517" s="239" t="s">
        <v>86</v>
      </c>
      <c r="AY517" s="19" t="s">
        <v>162</v>
      </c>
      <c r="BE517" s="240">
        <f>IF(N517="základní",J517,0)</f>
        <v>0</v>
      </c>
      <c r="BF517" s="240">
        <f>IF(N517="snížená",J517,0)</f>
        <v>0</v>
      </c>
      <c r="BG517" s="240">
        <f>IF(N517="zákl. přenesená",J517,0)</f>
        <v>0</v>
      </c>
      <c r="BH517" s="240">
        <f>IF(N517="sníž. přenesená",J517,0)</f>
        <v>0</v>
      </c>
      <c r="BI517" s="240">
        <f>IF(N517="nulová",J517,0)</f>
        <v>0</v>
      </c>
      <c r="BJ517" s="19" t="s">
        <v>84</v>
      </c>
      <c r="BK517" s="240">
        <f>ROUND(I517*H517,2)</f>
        <v>0</v>
      </c>
      <c r="BL517" s="19" t="s">
        <v>169</v>
      </c>
      <c r="BM517" s="239" t="s">
        <v>1144</v>
      </c>
    </row>
    <row r="518" s="2" customFormat="1">
      <c r="A518" s="40"/>
      <c r="B518" s="41"/>
      <c r="C518" s="42"/>
      <c r="D518" s="241" t="s">
        <v>171</v>
      </c>
      <c r="E518" s="42"/>
      <c r="F518" s="242" t="s">
        <v>1132</v>
      </c>
      <c r="G518" s="42"/>
      <c r="H518" s="42"/>
      <c r="I518" s="148"/>
      <c r="J518" s="42"/>
      <c r="K518" s="42"/>
      <c r="L518" s="46"/>
      <c r="M518" s="243"/>
      <c r="N518" s="244"/>
      <c r="O518" s="86"/>
      <c r="P518" s="86"/>
      <c r="Q518" s="86"/>
      <c r="R518" s="86"/>
      <c r="S518" s="86"/>
      <c r="T518" s="87"/>
      <c r="U518" s="40"/>
      <c r="V518" s="40"/>
      <c r="W518" s="40"/>
      <c r="X518" s="40"/>
      <c r="Y518" s="40"/>
      <c r="Z518" s="40"/>
      <c r="AA518" s="40"/>
      <c r="AB518" s="40"/>
      <c r="AC518" s="40"/>
      <c r="AD518" s="40"/>
      <c r="AE518" s="40"/>
      <c r="AT518" s="19" t="s">
        <v>171</v>
      </c>
      <c r="AU518" s="19" t="s">
        <v>86</v>
      </c>
    </row>
    <row r="519" s="2" customFormat="1" ht="16.5" customHeight="1">
      <c r="A519" s="40"/>
      <c r="B519" s="41"/>
      <c r="C519" s="288" t="s">
        <v>574</v>
      </c>
      <c r="D519" s="288" t="s">
        <v>346</v>
      </c>
      <c r="E519" s="289" t="s">
        <v>1145</v>
      </c>
      <c r="F519" s="290" t="s">
        <v>1146</v>
      </c>
      <c r="G519" s="291" t="s">
        <v>390</v>
      </c>
      <c r="H519" s="292">
        <v>58</v>
      </c>
      <c r="I519" s="293"/>
      <c r="J519" s="294">
        <f>ROUND(I519*H519,2)</f>
        <v>0</v>
      </c>
      <c r="K519" s="290" t="s">
        <v>168</v>
      </c>
      <c r="L519" s="295"/>
      <c r="M519" s="296" t="s">
        <v>19</v>
      </c>
      <c r="N519" s="297" t="s">
        <v>47</v>
      </c>
      <c r="O519" s="86"/>
      <c r="P519" s="237">
        <f>O519*H519</f>
        <v>0</v>
      </c>
      <c r="Q519" s="237">
        <v>0.54800000000000004</v>
      </c>
      <c r="R519" s="237">
        <f>Q519*H519</f>
        <v>31.784000000000002</v>
      </c>
      <c r="S519" s="237">
        <v>0</v>
      </c>
      <c r="T519" s="238">
        <f>S519*H519</f>
        <v>0</v>
      </c>
      <c r="U519" s="40"/>
      <c r="V519" s="40"/>
      <c r="W519" s="40"/>
      <c r="X519" s="40"/>
      <c r="Y519" s="40"/>
      <c r="Z519" s="40"/>
      <c r="AA519" s="40"/>
      <c r="AB519" s="40"/>
      <c r="AC519" s="40"/>
      <c r="AD519" s="40"/>
      <c r="AE519" s="40"/>
      <c r="AR519" s="239" t="s">
        <v>211</v>
      </c>
      <c r="AT519" s="239" t="s">
        <v>346</v>
      </c>
      <c r="AU519" s="239" t="s">
        <v>86</v>
      </c>
      <c r="AY519" s="19" t="s">
        <v>162</v>
      </c>
      <c r="BE519" s="240">
        <f>IF(N519="základní",J519,0)</f>
        <v>0</v>
      </c>
      <c r="BF519" s="240">
        <f>IF(N519="snížená",J519,0)</f>
        <v>0</v>
      </c>
      <c r="BG519" s="240">
        <f>IF(N519="zákl. přenesená",J519,0)</f>
        <v>0</v>
      </c>
      <c r="BH519" s="240">
        <f>IF(N519="sníž. přenesená",J519,0)</f>
        <v>0</v>
      </c>
      <c r="BI519" s="240">
        <f>IF(N519="nulová",J519,0)</f>
        <v>0</v>
      </c>
      <c r="BJ519" s="19" t="s">
        <v>84</v>
      </c>
      <c r="BK519" s="240">
        <f>ROUND(I519*H519,2)</f>
        <v>0</v>
      </c>
      <c r="BL519" s="19" t="s">
        <v>169</v>
      </c>
      <c r="BM519" s="239" t="s">
        <v>1147</v>
      </c>
    </row>
    <row r="520" s="2" customFormat="1" ht="16.5" customHeight="1">
      <c r="A520" s="40"/>
      <c r="B520" s="41"/>
      <c r="C520" s="228" t="s">
        <v>578</v>
      </c>
      <c r="D520" s="228" t="s">
        <v>164</v>
      </c>
      <c r="E520" s="229" t="s">
        <v>1148</v>
      </c>
      <c r="F520" s="230" t="s">
        <v>1149</v>
      </c>
      <c r="G520" s="231" t="s">
        <v>390</v>
      </c>
      <c r="H520" s="232">
        <v>61</v>
      </c>
      <c r="I520" s="233"/>
      <c r="J520" s="234">
        <f>ROUND(I520*H520,2)</f>
        <v>0</v>
      </c>
      <c r="K520" s="230" t="s">
        <v>168</v>
      </c>
      <c r="L520" s="46"/>
      <c r="M520" s="235" t="s">
        <v>19</v>
      </c>
      <c r="N520" s="236" t="s">
        <v>47</v>
      </c>
      <c r="O520" s="86"/>
      <c r="P520" s="237">
        <f>O520*H520</f>
        <v>0</v>
      </c>
      <c r="Q520" s="237">
        <v>0.027529999999999999</v>
      </c>
      <c r="R520" s="237">
        <f>Q520*H520</f>
        <v>1.67933</v>
      </c>
      <c r="S520" s="237">
        <v>0</v>
      </c>
      <c r="T520" s="238">
        <f>S520*H520</f>
        <v>0</v>
      </c>
      <c r="U520" s="40"/>
      <c r="V520" s="40"/>
      <c r="W520" s="40"/>
      <c r="X520" s="40"/>
      <c r="Y520" s="40"/>
      <c r="Z520" s="40"/>
      <c r="AA520" s="40"/>
      <c r="AB520" s="40"/>
      <c r="AC520" s="40"/>
      <c r="AD520" s="40"/>
      <c r="AE520" s="40"/>
      <c r="AR520" s="239" t="s">
        <v>169</v>
      </c>
      <c r="AT520" s="239" t="s">
        <v>164</v>
      </c>
      <c r="AU520" s="239" t="s">
        <v>86</v>
      </c>
      <c r="AY520" s="19" t="s">
        <v>162</v>
      </c>
      <c r="BE520" s="240">
        <f>IF(N520="základní",J520,0)</f>
        <v>0</v>
      </c>
      <c r="BF520" s="240">
        <f>IF(N520="snížená",J520,0)</f>
        <v>0</v>
      </c>
      <c r="BG520" s="240">
        <f>IF(N520="zákl. přenesená",J520,0)</f>
        <v>0</v>
      </c>
      <c r="BH520" s="240">
        <f>IF(N520="sníž. přenesená",J520,0)</f>
        <v>0</v>
      </c>
      <c r="BI520" s="240">
        <f>IF(N520="nulová",J520,0)</f>
        <v>0</v>
      </c>
      <c r="BJ520" s="19" t="s">
        <v>84</v>
      </c>
      <c r="BK520" s="240">
        <f>ROUND(I520*H520,2)</f>
        <v>0</v>
      </c>
      <c r="BL520" s="19" t="s">
        <v>169</v>
      </c>
      <c r="BM520" s="239" t="s">
        <v>1150</v>
      </c>
    </row>
    <row r="521" s="2" customFormat="1">
      <c r="A521" s="40"/>
      <c r="B521" s="41"/>
      <c r="C521" s="42"/>
      <c r="D521" s="241" t="s">
        <v>171</v>
      </c>
      <c r="E521" s="42"/>
      <c r="F521" s="242" t="s">
        <v>1132</v>
      </c>
      <c r="G521" s="42"/>
      <c r="H521" s="42"/>
      <c r="I521" s="148"/>
      <c r="J521" s="42"/>
      <c r="K521" s="42"/>
      <c r="L521" s="46"/>
      <c r="M521" s="243"/>
      <c r="N521" s="244"/>
      <c r="O521" s="86"/>
      <c r="P521" s="86"/>
      <c r="Q521" s="86"/>
      <c r="R521" s="86"/>
      <c r="S521" s="86"/>
      <c r="T521" s="87"/>
      <c r="U521" s="40"/>
      <c r="V521" s="40"/>
      <c r="W521" s="40"/>
      <c r="X521" s="40"/>
      <c r="Y521" s="40"/>
      <c r="Z521" s="40"/>
      <c r="AA521" s="40"/>
      <c r="AB521" s="40"/>
      <c r="AC521" s="40"/>
      <c r="AD521" s="40"/>
      <c r="AE521" s="40"/>
      <c r="AT521" s="19" t="s">
        <v>171</v>
      </c>
      <c r="AU521" s="19" t="s">
        <v>86</v>
      </c>
    </row>
    <row r="522" s="2" customFormat="1" ht="16.5" customHeight="1">
      <c r="A522" s="40"/>
      <c r="B522" s="41"/>
      <c r="C522" s="288" t="s">
        <v>582</v>
      </c>
      <c r="D522" s="288" t="s">
        <v>346</v>
      </c>
      <c r="E522" s="289" t="s">
        <v>1151</v>
      </c>
      <c r="F522" s="290" t="s">
        <v>1152</v>
      </c>
      <c r="G522" s="291" t="s">
        <v>390</v>
      </c>
      <c r="H522" s="292">
        <v>61</v>
      </c>
      <c r="I522" s="293"/>
      <c r="J522" s="294">
        <f>ROUND(I522*H522,2)</f>
        <v>0</v>
      </c>
      <c r="K522" s="290" t="s">
        <v>168</v>
      </c>
      <c r="L522" s="295"/>
      <c r="M522" s="296" t="s">
        <v>19</v>
      </c>
      <c r="N522" s="297" t="s">
        <v>47</v>
      </c>
      <c r="O522" s="86"/>
      <c r="P522" s="237">
        <f>O522*H522</f>
        <v>0</v>
      </c>
      <c r="Q522" s="237">
        <v>1.6000000000000001</v>
      </c>
      <c r="R522" s="237">
        <f>Q522*H522</f>
        <v>97.600000000000009</v>
      </c>
      <c r="S522" s="237">
        <v>0</v>
      </c>
      <c r="T522" s="238">
        <f>S522*H522</f>
        <v>0</v>
      </c>
      <c r="U522" s="40"/>
      <c r="V522" s="40"/>
      <c r="W522" s="40"/>
      <c r="X522" s="40"/>
      <c r="Y522" s="40"/>
      <c r="Z522" s="40"/>
      <c r="AA522" s="40"/>
      <c r="AB522" s="40"/>
      <c r="AC522" s="40"/>
      <c r="AD522" s="40"/>
      <c r="AE522" s="40"/>
      <c r="AR522" s="239" t="s">
        <v>211</v>
      </c>
      <c r="AT522" s="239" t="s">
        <v>346</v>
      </c>
      <c r="AU522" s="239" t="s">
        <v>86</v>
      </c>
      <c r="AY522" s="19" t="s">
        <v>162</v>
      </c>
      <c r="BE522" s="240">
        <f>IF(N522="základní",J522,0)</f>
        <v>0</v>
      </c>
      <c r="BF522" s="240">
        <f>IF(N522="snížená",J522,0)</f>
        <v>0</v>
      </c>
      <c r="BG522" s="240">
        <f>IF(N522="zákl. přenesená",J522,0)</f>
        <v>0</v>
      </c>
      <c r="BH522" s="240">
        <f>IF(N522="sníž. přenesená",J522,0)</f>
        <v>0</v>
      </c>
      <c r="BI522" s="240">
        <f>IF(N522="nulová",J522,0)</f>
        <v>0</v>
      </c>
      <c r="BJ522" s="19" t="s">
        <v>84</v>
      </c>
      <c r="BK522" s="240">
        <f>ROUND(I522*H522,2)</f>
        <v>0</v>
      </c>
      <c r="BL522" s="19" t="s">
        <v>169</v>
      </c>
      <c r="BM522" s="239" t="s">
        <v>1153</v>
      </c>
    </row>
    <row r="523" s="2" customFormat="1" ht="16.5" customHeight="1">
      <c r="A523" s="40"/>
      <c r="B523" s="41"/>
      <c r="C523" s="288" t="s">
        <v>586</v>
      </c>
      <c r="D523" s="288" t="s">
        <v>346</v>
      </c>
      <c r="E523" s="289" t="s">
        <v>1154</v>
      </c>
      <c r="F523" s="290" t="s">
        <v>1155</v>
      </c>
      <c r="G523" s="291" t="s">
        <v>390</v>
      </c>
      <c r="H523" s="292">
        <v>167</v>
      </c>
      <c r="I523" s="293"/>
      <c r="J523" s="294">
        <f>ROUND(I523*H523,2)</f>
        <v>0</v>
      </c>
      <c r="K523" s="290" t="s">
        <v>168</v>
      </c>
      <c r="L523" s="295"/>
      <c r="M523" s="296" t="s">
        <v>19</v>
      </c>
      <c r="N523" s="297" t="s">
        <v>47</v>
      </c>
      <c r="O523" s="86"/>
      <c r="P523" s="237">
        <f>O523*H523</f>
        <v>0</v>
      </c>
      <c r="Q523" s="237">
        <v>0.002</v>
      </c>
      <c r="R523" s="237">
        <f>Q523*H523</f>
        <v>0.33400000000000002</v>
      </c>
      <c r="S523" s="237">
        <v>0</v>
      </c>
      <c r="T523" s="238">
        <f>S523*H523</f>
        <v>0</v>
      </c>
      <c r="U523" s="40"/>
      <c r="V523" s="40"/>
      <c r="W523" s="40"/>
      <c r="X523" s="40"/>
      <c r="Y523" s="40"/>
      <c r="Z523" s="40"/>
      <c r="AA523" s="40"/>
      <c r="AB523" s="40"/>
      <c r="AC523" s="40"/>
      <c r="AD523" s="40"/>
      <c r="AE523" s="40"/>
      <c r="AR523" s="239" t="s">
        <v>211</v>
      </c>
      <c r="AT523" s="239" t="s">
        <v>346</v>
      </c>
      <c r="AU523" s="239" t="s">
        <v>86</v>
      </c>
      <c r="AY523" s="19" t="s">
        <v>162</v>
      </c>
      <c r="BE523" s="240">
        <f>IF(N523="základní",J523,0)</f>
        <v>0</v>
      </c>
      <c r="BF523" s="240">
        <f>IF(N523="snížená",J523,0)</f>
        <v>0</v>
      </c>
      <c r="BG523" s="240">
        <f>IF(N523="zákl. přenesená",J523,0)</f>
        <v>0</v>
      </c>
      <c r="BH523" s="240">
        <f>IF(N523="sníž. přenesená",J523,0)</f>
        <v>0</v>
      </c>
      <c r="BI523" s="240">
        <f>IF(N523="nulová",J523,0)</f>
        <v>0</v>
      </c>
      <c r="BJ523" s="19" t="s">
        <v>84</v>
      </c>
      <c r="BK523" s="240">
        <f>ROUND(I523*H523,2)</f>
        <v>0</v>
      </c>
      <c r="BL523" s="19" t="s">
        <v>169</v>
      </c>
      <c r="BM523" s="239" t="s">
        <v>1156</v>
      </c>
    </row>
    <row r="524" s="2" customFormat="1" ht="16.5" customHeight="1">
      <c r="A524" s="40"/>
      <c r="B524" s="41"/>
      <c r="C524" s="228" t="s">
        <v>590</v>
      </c>
      <c r="D524" s="228" t="s">
        <v>164</v>
      </c>
      <c r="E524" s="229" t="s">
        <v>1157</v>
      </c>
      <c r="F524" s="230" t="s">
        <v>1158</v>
      </c>
      <c r="G524" s="231" t="s">
        <v>390</v>
      </c>
      <c r="H524" s="232">
        <v>3</v>
      </c>
      <c r="I524" s="233"/>
      <c r="J524" s="234">
        <f>ROUND(I524*H524,2)</f>
        <v>0</v>
      </c>
      <c r="K524" s="230" t="s">
        <v>168</v>
      </c>
      <c r="L524" s="46"/>
      <c r="M524" s="235" t="s">
        <v>19</v>
      </c>
      <c r="N524" s="236" t="s">
        <v>47</v>
      </c>
      <c r="O524" s="86"/>
      <c r="P524" s="237">
        <f>O524*H524</f>
        <v>0</v>
      </c>
      <c r="Q524" s="237">
        <v>0.038260000000000002</v>
      </c>
      <c r="R524" s="237">
        <f>Q524*H524</f>
        <v>0.11478000000000001</v>
      </c>
      <c r="S524" s="237">
        <v>0</v>
      </c>
      <c r="T524" s="238">
        <f>S524*H524</f>
        <v>0</v>
      </c>
      <c r="U524" s="40"/>
      <c r="V524" s="40"/>
      <c r="W524" s="40"/>
      <c r="X524" s="40"/>
      <c r="Y524" s="40"/>
      <c r="Z524" s="40"/>
      <c r="AA524" s="40"/>
      <c r="AB524" s="40"/>
      <c r="AC524" s="40"/>
      <c r="AD524" s="40"/>
      <c r="AE524" s="40"/>
      <c r="AR524" s="239" t="s">
        <v>169</v>
      </c>
      <c r="AT524" s="239" t="s">
        <v>164</v>
      </c>
      <c r="AU524" s="239" t="s">
        <v>86</v>
      </c>
      <c r="AY524" s="19" t="s">
        <v>162</v>
      </c>
      <c r="BE524" s="240">
        <f>IF(N524="základní",J524,0)</f>
        <v>0</v>
      </c>
      <c r="BF524" s="240">
        <f>IF(N524="snížená",J524,0)</f>
        <v>0</v>
      </c>
      <c r="BG524" s="240">
        <f>IF(N524="zákl. přenesená",J524,0)</f>
        <v>0</v>
      </c>
      <c r="BH524" s="240">
        <f>IF(N524="sníž. přenesená",J524,0)</f>
        <v>0</v>
      </c>
      <c r="BI524" s="240">
        <f>IF(N524="nulová",J524,0)</f>
        <v>0</v>
      </c>
      <c r="BJ524" s="19" t="s">
        <v>84</v>
      </c>
      <c r="BK524" s="240">
        <f>ROUND(I524*H524,2)</f>
        <v>0</v>
      </c>
      <c r="BL524" s="19" t="s">
        <v>169</v>
      </c>
      <c r="BM524" s="239" t="s">
        <v>1159</v>
      </c>
    </row>
    <row r="525" s="2" customFormat="1">
      <c r="A525" s="40"/>
      <c r="B525" s="41"/>
      <c r="C525" s="42"/>
      <c r="D525" s="241" t="s">
        <v>171</v>
      </c>
      <c r="E525" s="42"/>
      <c r="F525" s="242" t="s">
        <v>1132</v>
      </c>
      <c r="G525" s="42"/>
      <c r="H525" s="42"/>
      <c r="I525" s="148"/>
      <c r="J525" s="42"/>
      <c r="K525" s="42"/>
      <c r="L525" s="46"/>
      <c r="M525" s="243"/>
      <c r="N525" s="244"/>
      <c r="O525" s="86"/>
      <c r="P525" s="86"/>
      <c r="Q525" s="86"/>
      <c r="R525" s="86"/>
      <c r="S525" s="86"/>
      <c r="T525" s="87"/>
      <c r="U525" s="40"/>
      <c r="V525" s="40"/>
      <c r="W525" s="40"/>
      <c r="X525" s="40"/>
      <c r="Y525" s="40"/>
      <c r="Z525" s="40"/>
      <c r="AA525" s="40"/>
      <c r="AB525" s="40"/>
      <c r="AC525" s="40"/>
      <c r="AD525" s="40"/>
      <c r="AE525" s="40"/>
      <c r="AT525" s="19" t="s">
        <v>171</v>
      </c>
      <c r="AU525" s="19" t="s">
        <v>86</v>
      </c>
    </row>
    <row r="526" s="2" customFormat="1" ht="16.5" customHeight="1">
      <c r="A526" s="40"/>
      <c r="B526" s="41"/>
      <c r="C526" s="288" t="s">
        <v>594</v>
      </c>
      <c r="D526" s="288" t="s">
        <v>346</v>
      </c>
      <c r="E526" s="289" t="s">
        <v>1160</v>
      </c>
      <c r="F526" s="290" t="s">
        <v>1161</v>
      </c>
      <c r="G526" s="291" t="s">
        <v>390</v>
      </c>
      <c r="H526" s="292">
        <v>3</v>
      </c>
      <c r="I526" s="293"/>
      <c r="J526" s="294">
        <f>ROUND(I526*H526,2)</f>
        <v>0</v>
      </c>
      <c r="K526" s="290" t="s">
        <v>168</v>
      </c>
      <c r="L526" s="295"/>
      <c r="M526" s="296" t="s">
        <v>19</v>
      </c>
      <c r="N526" s="297" t="s">
        <v>47</v>
      </c>
      <c r="O526" s="86"/>
      <c r="P526" s="237">
        <f>O526*H526</f>
        <v>0</v>
      </c>
      <c r="Q526" s="237">
        <v>0.44900000000000001</v>
      </c>
      <c r="R526" s="237">
        <f>Q526*H526</f>
        <v>1.347</v>
      </c>
      <c r="S526" s="237">
        <v>0</v>
      </c>
      <c r="T526" s="238">
        <f>S526*H526</f>
        <v>0</v>
      </c>
      <c r="U526" s="40"/>
      <c r="V526" s="40"/>
      <c r="W526" s="40"/>
      <c r="X526" s="40"/>
      <c r="Y526" s="40"/>
      <c r="Z526" s="40"/>
      <c r="AA526" s="40"/>
      <c r="AB526" s="40"/>
      <c r="AC526" s="40"/>
      <c r="AD526" s="40"/>
      <c r="AE526" s="40"/>
      <c r="AR526" s="239" t="s">
        <v>211</v>
      </c>
      <c r="AT526" s="239" t="s">
        <v>346</v>
      </c>
      <c r="AU526" s="239" t="s">
        <v>86</v>
      </c>
      <c r="AY526" s="19" t="s">
        <v>162</v>
      </c>
      <c r="BE526" s="240">
        <f>IF(N526="základní",J526,0)</f>
        <v>0</v>
      </c>
      <c r="BF526" s="240">
        <f>IF(N526="snížená",J526,0)</f>
        <v>0</v>
      </c>
      <c r="BG526" s="240">
        <f>IF(N526="zákl. přenesená",J526,0)</f>
        <v>0</v>
      </c>
      <c r="BH526" s="240">
        <f>IF(N526="sníž. přenesená",J526,0)</f>
        <v>0</v>
      </c>
      <c r="BI526" s="240">
        <f>IF(N526="nulová",J526,0)</f>
        <v>0</v>
      </c>
      <c r="BJ526" s="19" t="s">
        <v>84</v>
      </c>
      <c r="BK526" s="240">
        <f>ROUND(I526*H526,2)</f>
        <v>0</v>
      </c>
      <c r="BL526" s="19" t="s">
        <v>169</v>
      </c>
      <c r="BM526" s="239" t="s">
        <v>1162</v>
      </c>
    </row>
    <row r="527" s="2" customFormat="1" ht="16.5" customHeight="1">
      <c r="A527" s="40"/>
      <c r="B527" s="41"/>
      <c r="C527" s="228" t="s">
        <v>598</v>
      </c>
      <c r="D527" s="228" t="s">
        <v>164</v>
      </c>
      <c r="E527" s="229" t="s">
        <v>614</v>
      </c>
      <c r="F527" s="230" t="s">
        <v>615</v>
      </c>
      <c r="G527" s="231" t="s">
        <v>390</v>
      </c>
      <c r="H527" s="232">
        <v>63</v>
      </c>
      <c r="I527" s="233"/>
      <c r="J527" s="234">
        <f>ROUND(I527*H527,2)</f>
        <v>0</v>
      </c>
      <c r="K527" s="230" t="s">
        <v>168</v>
      </c>
      <c r="L527" s="46"/>
      <c r="M527" s="235" t="s">
        <v>19</v>
      </c>
      <c r="N527" s="236" t="s">
        <v>47</v>
      </c>
      <c r="O527" s="86"/>
      <c r="P527" s="237">
        <f>O527*H527</f>
        <v>0</v>
      </c>
      <c r="Q527" s="237">
        <v>0.21734000000000001</v>
      </c>
      <c r="R527" s="237">
        <f>Q527*H527</f>
        <v>13.69242</v>
      </c>
      <c r="S527" s="237">
        <v>0</v>
      </c>
      <c r="T527" s="238">
        <f>S527*H527</f>
        <v>0</v>
      </c>
      <c r="U527" s="40"/>
      <c r="V527" s="40"/>
      <c r="W527" s="40"/>
      <c r="X527" s="40"/>
      <c r="Y527" s="40"/>
      <c r="Z527" s="40"/>
      <c r="AA527" s="40"/>
      <c r="AB527" s="40"/>
      <c r="AC527" s="40"/>
      <c r="AD527" s="40"/>
      <c r="AE527" s="40"/>
      <c r="AR527" s="239" t="s">
        <v>169</v>
      </c>
      <c r="AT527" s="239" t="s">
        <v>164</v>
      </c>
      <c r="AU527" s="239" t="s">
        <v>86</v>
      </c>
      <c r="AY527" s="19" t="s">
        <v>162</v>
      </c>
      <c r="BE527" s="240">
        <f>IF(N527="základní",J527,0)</f>
        <v>0</v>
      </c>
      <c r="BF527" s="240">
        <f>IF(N527="snížená",J527,0)</f>
        <v>0</v>
      </c>
      <c r="BG527" s="240">
        <f>IF(N527="zákl. přenesená",J527,0)</f>
        <v>0</v>
      </c>
      <c r="BH527" s="240">
        <f>IF(N527="sníž. přenesená",J527,0)</f>
        <v>0</v>
      </c>
      <c r="BI527" s="240">
        <f>IF(N527="nulová",J527,0)</f>
        <v>0</v>
      </c>
      <c r="BJ527" s="19" t="s">
        <v>84</v>
      </c>
      <c r="BK527" s="240">
        <f>ROUND(I527*H527,2)</f>
        <v>0</v>
      </c>
      <c r="BL527" s="19" t="s">
        <v>169</v>
      </c>
      <c r="BM527" s="239" t="s">
        <v>1163</v>
      </c>
    </row>
    <row r="528" s="2" customFormat="1">
      <c r="A528" s="40"/>
      <c r="B528" s="41"/>
      <c r="C528" s="42"/>
      <c r="D528" s="241" t="s">
        <v>171</v>
      </c>
      <c r="E528" s="42"/>
      <c r="F528" s="242" t="s">
        <v>617</v>
      </c>
      <c r="G528" s="42"/>
      <c r="H528" s="42"/>
      <c r="I528" s="148"/>
      <c r="J528" s="42"/>
      <c r="K528" s="42"/>
      <c r="L528" s="46"/>
      <c r="M528" s="243"/>
      <c r="N528" s="244"/>
      <c r="O528" s="86"/>
      <c r="P528" s="86"/>
      <c r="Q528" s="86"/>
      <c r="R528" s="86"/>
      <c r="S528" s="86"/>
      <c r="T528" s="87"/>
      <c r="U528" s="40"/>
      <c r="V528" s="40"/>
      <c r="W528" s="40"/>
      <c r="X528" s="40"/>
      <c r="Y528" s="40"/>
      <c r="Z528" s="40"/>
      <c r="AA528" s="40"/>
      <c r="AB528" s="40"/>
      <c r="AC528" s="40"/>
      <c r="AD528" s="40"/>
      <c r="AE528" s="40"/>
      <c r="AT528" s="19" t="s">
        <v>171</v>
      </c>
      <c r="AU528" s="19" t="s">
        <v>86</v>
      </c>
    </row>
    <row r="529" s="2" customFormat="1" ht="16.5" customHeight="1">
      <c r="A529" s="40"/>
      <c r="B529" s="41"/>
      <c r="C529" s="288" t="s">
        <v>602</v>
      </c>
      <c r="D529" s="288" t="s">
        <v>346</v>
      </c>
      <c r="E529" s="289" t="s">
        <v>620</v>
      </c>
      <c r="F529" s="290" t="s">
        <v>621</v>
      </c>
      <c r="G529" s="291" t="s">
        <v>390</v>
      </c>
      <c r="H529" s="292">
        <v>30</v>
      </c>
      <c r="I529" s="293"/>
      <c r="J529" s="294">
        <f>ROUND(I529*H529,2)</f>
        <v>0</v>
      </c>
      <c r="K529" s="290" t="s">
        <v>168</v>
      </c>
      <c r="L529" s="295"/>
      <c r="M529" s="296" t="s">
        <v>19</v>
      </c>
      <c r="N529" s="297" t="s">
        <v>47</v>
      </c>
      <c r="O529" s="86"/>
      <c r="P529" s="237">
        <f>O529*H529</f>
        <v>0</v>
      </c>
      <c r="Q529" s="237">
        <v>0.054600000000000003</v>
      </c>
      <c r="R529" s="237">
        <f>Q529*H529</f>
        <v>1.6380000000000001</v>
      </c>
      <c r="S529" s="237">
        <v>0</v>
      </c>
      <c r="T529" s="238">
        <f>S529*H529</f>
        <v>0</v>
      </c>
      <c r="U529" s="40"/>
      <c r="V529" s="40"/>
      <c r="W529" s="40"/>
      <c r="X529" s="40"/>
      <c r="Y529" s="40"/>
      <c r="Z529" s="40"/>
      <c r="AA529" s="40"/>
      <c r="AB529" s="40"/>
      <c r="AC529" s="40"/>
      <c r="AD529" s="40"/>
      <c r="AE529" s="40"/>
      <c r="AR529" s="239" t="s">
        <v>211</v>
      </c>
      <c r="AT529" s="239" t="s">
        <v>346</v>
      </c>
      <c r="AU529" s="239" t="s">
        <v>86</v>
      </c>
      <c r="AY529" s="19" t="s">
        <v>162</v>
      </c>
      <c r="BE529" s="240">
        <f>IF(N529="základní",J529,0)</f>
        <v>0</v>
      </c>
      <c r="BF529" s="240">
        <f>IF(N529="snížená",J529,0)</f>
        <v>0</v>
      </c>
      <c r="BG529" s="240">
        <f>IF(N529="zákl. přenesená",J529,0)</f>
        <v>0</v>
      </c>
      <c r="BH529" s="240">
        <f>IF(N529="sníž. přenesená",J529,0)</f>
        <v>0</v>
      </c>
      <c r="BI529" s="240">
        <f>IF(N529="nulová",J529,0)</f>
        <v>0</v>
      </c>
      <c r="BJ529" s="19" t="s">
        <v>84</v>
      </c>
      <c r="BK529" s="240">
        <f>ROUND(I529*H529,2)</f>
        <v>0</v>
      </c>
      <c r="BL529" s="19" t="s">
        <v>169</v>
      </c>
      <c r="BM529" s="239" t="s">
        <v>1164</v>
      </c>
    </row>
    <row r="530" s="2" customFormat="1" ht="16.5" customHeight="1">
      <c r="A530" s="40"/>
      <c r="B530" s="41"/>
      <c r="C530" s="288" t="s">
        <v>607</v>
      </c>
      <c r="D530" s="288" t="s">
        <v>346</v>
      </c>
      <c r="E530" s="289" t="s">
        <v>1165</v>
      </c>
      <c r="F530" s="290" t="s">
        <v>1166</v>
      </c>
      <c r="G530" s="291" t="s">
        <v>390</v>
      </c>
      <c r="H530" s="292">
        <v>33</v>
      </c>
      <c r="I530" s="293"/>
      <c r="J530" s="294">
        <f>ROUND(I530*H530,2)</f>
        <v>0</v>
      </c>
      <c r="K530" s="290" t="s">
        <v>19</v>
      </c>
      <c r="L530" s="295"/>
      <c r="M530" s="296" t="s">
        <v>19</v>
      </c>
      <c r="N530" s="297" t="s">
        <v>47</v>
      </c>
      <c r="O530" s="86"/>
      <c r="P530" s="237">
        <f>O530*H530</f>
        <v>0</v>
      </c>
      <c r="Q530" s="237">
        <v>0.14999999999999999</v>
      </c>
      <c r="R530" s="237">
        <f>Q530*H530</f>
        <v>4.9500000000000002</v>
      </c>
      <c r="S530" s="237">
        <v>0</v>
      </c>
      <c r="T530" s="238">
        <f>S530*H530</f>
        <v>0</v>
      </c>
      <c r="U530" s="40"/>
      <c r="V530" s="40"/>
      <c r="W530" s="40"/>
      <c r="X530" s="40"/>
      <c r="Y530" s="40"/>
      <c r="Z530" s="40"/>
      <c r="AA530" s="40"/>
      <c r="AB530" s="40"/>
      <c r="AC530" s="40"/>
      <c r="AD530" s="40"/>
      <c r="AE530" s="40"/>
      <c r="AR530" s="239" t="s">
        <v>211</v>
      </c>
      <c r="AT530" s="239" t="s">
        <v>346</v>
      </c>
      <c r="AU530" s="239" t="s">
        <v>86</v>
      </c>
      <c r="AY530" s="19" t="s">
        <v>162</v>
      </c>
      <c r="BE530" s="240">
        <f>IF(N530="základní",J530,0)</f>
        <v>0</v>
      </c>
      <c r="BF530" s="240">
        <f>IF(N530="snížená",J530,0)</f>
        <v>0</v>
      </c>
      <c r="BG530" s="240">
        <f>IF(N530="zákl. přenesená",J530,0)</f>
        <v>0</v>
      </c>
      <c r="BH530" s="240">
        <f>IF(N530="sníž. přenesená",J530,0)</f>
        <v>0</v>
      </c>
      <c r="BI530" s="240">
        <f>IF(N530="nulová",J530,0)</f>
        <v>0</v>
      </c>
      <c r="BJ530" s="19" t="s">
        <v>84</v>
      </c>
      <c r="BK530" s="240">
        <f>ROUND(I530*H530,2)</f>
        <v>0</v>
      </c>
      <c r="BL530" s="19" t="s">
        <v>169</v>
      </c>
      <c r="BM530" s="239" t="s">
        <v>1167</v>
      </c>
    </row>
    <row r="531" s="2" customFormat="1">
      <c r="A531" s="40"/>
      <c r="B531" s="41"/>
      <c r="C531" s="42"/>
      <c r="D531" s="241" t="s">
        <v>356</v>
      </c>
      <c r="E531" s="42"/>
      <c r="F531" s="242" t="s">
        <v>1168</v>
      </c>
      <c r="G531" s="42"/>
      <c r="H531" s="42"/>
      <c r="I531" s="148"/>
      <c r="J531" s="42"/>
      <c r="K531" s="42"/>
      <c r="L531" s="46"/>
      <c r="M531" s="243"/>
      <c r="N531" s="244"/>
      <c r="O531" s="86"/>
      <c r="P531" s="86"/>
      <c r="Q531" s="86"/>
      <c r="R531" s="86"/>
      <c r="S531" s="86"/>
      <c r="T531" s="87"/>
      <c r="U531" s="40"/>
      <c r="V531" s="40"/>
      <c r="W531" s="40"/>
      <c r="X531" s="40"/>
      <c r="Y531" s="40"/>
      <c r="Z531" s="40"/>
      <c r="AA531" s="40"/>
      <c r="AB531" s="40"/>
      <c r="AC531" s="40"/>
      <c r="AD531" s="40"/>
      <c r="AE531" s="40"/>
      <c r="AT531" s="19" t="s">
        <v>356</v>
      </c>
      <c r="AU531" s="19" t="s">
        <v>86</v>
      </c>
    </row>
    <row r="532" s="2" customFormat="1" ht="21.75" customHeight="1">
      <c r="A532" s="40"/>
      <c r="B532" s="41"/>
      <c r="C532" s="228" t="s">
        <v>613</v>
      </c>
      <c r="D532" s="228" t="s">
        <v>164</v>
      </c>
      <c r="E532" s="229" t="s">
        <v>1169</v>
      </c>
      <c r="F532" s="230" t="s">
        <v>1170</v>
      </c>
      <c r="G532" s="231" t="s">
        <v>390</v>
      </c>
      <c r="H532" s="232">
        <v>120</v>
      </c>
      <c r="I532" s="233"/>
      <c r="J532" s="234">
        <f>ROUND(I532*H532,2)</f>
        <v>0</v>
      </c>
      <c r="K532" s="230" t="s">
        <v>168</v>
      </c>
      <c r="L532" s="46"/>
      <c r="M532" s="235" t="s">
        <v>19</v>
      </c>
      <c r="N532" s="236" t="s">
        <v>47</v>
      </c>
      <c r="O532" s="86"/>
      <c r="P532" s="237">
        <f>O532*H532</f>
        <v>0</v>
      </c>
      <c r="Q532" s="237">
        <v>9.0000000000000006E-05</v>
      </c>
      <c r="R532" s="237">
        <f>Q532*H532</f>
        <v>0.010800000000000001</v>
      </c>
      <c r="S532" s="237">
        <v>0</v>
      </c>
      <c r="T532" s="238">
        <f>S532*H532</f>
        <v>0</v>
      </c>
      <c r="U532" s="40"/>
      <c r="V532" s="40"/>
      <c r="W532" s="40"/>
      <c r="X532" s="40"/>
      <c r="Y532" s="40"/>
      <c r="Z532" s="40"/>
      <c r="AA532" s="40"/>
      <c r="AB532" s="40"/>
      <c r="AC532" s="40"/>
      <c r="AD532" s="40"/>
      <c r="AE532" s="40"/>
      <c r="AR532" s="239" t="s">
        <v>169</v>
      </c>
      <c r="AT532" s="239" t="s">
        <v>164</v>
      </c>
      <c r="AU532" s="239" t="s">
        <v>86</v>
      </c>
      <c r="AY532" s="19" t="s">
        <v>162</v>
      </c>
      <c r="BE532" s="240">
        <f>IF(N532="základní",J532,0)</f>
        <v>0</v>
      </c>
      <c r="BF532" s="240">
        <f>IF(N532="snížená",J532,0)</f>
        <v>0</v>
      </c>
      <c r="BG532" s="240">
        <f>IF(N532="zákl. přenesená",J532,0)</f>
        <v>0</v>
      </c>
      <c r="BH532" s="240">
        <f>IF(N532="sníž. přenesená",J532,0)</f>
        <v>0</v>
      </c>
      <c r="BI532" s="240">
        <f>IF(N532="nulová",J532,0)</f>
        <v>0</v>
      </c>
      <c r="BJ532" s="19" t="s">
        <v>84</v>
      </c>
      <c r="BK532" s="240">
        <f>ROUND(I532*H532,2)</f>
        <v>0</v>
      </c>
      <c r="BL532" s="19" t="s">
        <v>169</v>
      </c>
      <c r="BM532" s="239" t="s">
        <v>1171</v>
      </c>
    </row>
    <row r="533" s="13" customFormat="1">
      <c r="A533" s="13"/>
      <c r="B533" s="245"/>
      <c r="C533" s="246"/>
      <c r="D533" s="241" t="s">
        <v>173</v>
      </c>
      <c r="E533" s="247" t="s">
        <v>19</v>
      </c>
      <c r="F533" s="248" t="s">
        <v>1172</v>
      </c>
      <c r="G533" s="246"/>
      <c r="H533" s="249">
        <v>32</v>
      </c>
      <c r="I533" s="250"/>
      <c r="J533" s="246"/>
      <c r="K533" s="246"/>
      <c r="L533" s="251"/>
      <c r="M533" s="252"/>
      <c r="N533" s="253"/>
      <c r="O533" s="253"/>
      <c r="P533" s="253"/>
      <c r="Q533" s="253"/>
      <c r="R533" s="253"/>
      <c r="S533" s="253"/>
      <c r="T533" s="254"/>
      <c r="U533" s="13"/>
      <c r="V533" s="13"/>
      <c r="W533" s="13"/>
      <c r="X533" s="13"/>
      <c r="Y533" s="13"/>
      <c r="Z533" s="13"/>
      <c r="AA533" s="13"/>
      <c r="AB533" s="13"/>
      <c r="AC533" s="13"/>
      <c r="AD533" s="13"/>
      <c r="AE533" s="13"/>
      <c r="AT533" s="255" t="s">
        <v>173</v>
      </c>
      <c r="AU533" s="255" t="s">
        <v>86</v>
      </c>
      <c r="AV533" s="13" t="s">
        <v>86</v>
      </c>
      <c r="AW533" s="13" t="s">
        <v>37</v>
      </c>
      <c r="AX533" s="13" t="s">
        <v>76</v>
      </c>
      <c r="AY533" s="255" t="s">
        <v>162</v>
      </c>
    </row>
    <row r="534" s="13" customFormat="1">
      <c r="A534" s="13"/>
      <c r="B534" s="245"/>
      <c r="C534" s="246"/>
      <c r="D534" s="241" t="s">
        <v>173</v>
      </c>
      <c r="E534" s="247" t="s">
        <v>19</v>
      </c>
      <c r="F534" s="248" t="s">
        <v>1173</v>
      </c>
      <c r="G534" s="246"/>
      <c r="H534" s="249">
        <v>36</v>
      </c>
      <c r="I534" s="250"/>
      <c r="J534" s="246"/>
      <c r="K534" s="246"/>
      <c r="L534" s="251"/>
      <c r="M534" s="252"/>
      <c r="N534" s="253"/>
      <c r="O534" s="253"/>
      <c r="P534" s="253"/>
      <c r="Q534" s="253"/>
      <c r="R534" s="253"/>
      <c r="S534" s="253"/>
      <c r="T534" s="254"/>
      <c r="U534" s="13"/>
      <c r="V534" s="13"/>
      <c r="W534" s="13"/>
      <c r="X534" s="13"/>
      <c r="Y534" s="13"/>
      <c r="Z534" s="13"/>
      <c r="AA534" s="13"/>
      <c r="AB534" s="13"/>
      <c r="AC534" s="13"/>
      <c r="AD534" s="13"/>
      <c r="AE534" s="13"/>
      <c r="AT534" s="255" t="s">
        <v>173</v>
      </c>
      <c r="AU534" s="255" t="s">
        <v>86</v>
      </c>
      <c r="AV534" s="13" t="s">
        <v>86</v>
      </c>
      <c r="AW534" s="13" t="s">
        <v>37</v>
      </c>
      <c r="AX534" s="13" t="s">
        <v>76</v>
      </c>
      <c r="AY534" s="255" t="s">
        <v>162</v>
      </c>
    </row>
    <row r="535" s="13" customFormat="1">
      <c r="A535" s="13"/>
      <c r="B535" s="245"/>
      <c r="C535" s="246"/>
      <c r="D535" s="241" t="s">
        <v>173</v>
      </c>
      <c r="E535" s="247" t="s">
        <v>19</v>
      </c>
      <c r="F535" s="248" t="s">
        <v>1174</v>
      </c>
      <c r="G535" s="246"/>
      <c r="H535" s="249">
        <v>24</v>
      </c>
      <c r="I535" s="250"/>
      <c r="J535" s="246"/>
      <c r="K535" s="246"/>
      <c r="L535" s="251"/>
      <c r="M535" s="252"/>
      <c r="N535" s="253"/>
      <c r="O535" s="253"/>
      <c r="P535" s="253"/>
      <c r="Q535" s="253"/>
      <c r="R535" s="253"/>
      <c r="S535" s="253"/>
      <c r="T535" s="254"/>
      <c r="U535" s="13"/>
      <c r="V535" s="13"/>
      <c r="W535" s="13"/>
      <c r="X535" s="13"/>
      <c r="Y535" s="13"/>
      <c r="Z535" s="13"/>
      <c r="AA535" s="13"/>
      <c r="AB535" s="13"/>
      <c r="AC535" s="13"/>
      <c r="AD535" s="13"/>
      <c r="AE535" s="13"/>
      <c r="AT535" s="255" t="s">
        <v>173</v>
      </c>
      <c r="AU535" s="255" t="s">
        <v>86</v>
      </c>
      <c r="AV535" s="13" t="s">
        <v>86</v>
      </c>
      <c r="AW535" s="13" t="s">
        <v>37</v>
      </c>
      <c r="AX535" s="13" t="s">
        <v>76</v>
      </c>
      <c r="AY535" s="255" t="s">
        <v>162</v>
      </c>
    </row>
    <row r="536" s="13" customFormat="1">
      <c r="A536" s="13"/>
      <c r="B536" s="245"/>
      <c r="C536" s="246"/>
      <c r="D536" s="241" t="s">
        <v>173</v>
      </c>
      <c r="E536" s="247" t="s">
        <v>19</v>
      </c>
      <c r="F536" s="248" t="s">
        <v>1175</v>
      </c>
      <c r="G536" s="246"/>
      <c r="H536" s="249">
        <v>28</v>
      </c>
      <c r="I536" s="250"/>
      <c r="J536" s="246"/>
      <c r="K536" s="246"/>
      <c r="L536" s="251"/>
      <c r="M536" s="252"/>
      <c r="N536" s="253"/>
      <c r="O536" s="253"/>
      <c r="P536" s="253"/>
      <c r="Q536" s="253"/>
      <c r="R536" s="253"/>
      <c r="S536" s="253"/>
      <c r="T536" s="254"/>
      <c r="U536" s="13"/>
      <c r="V536" s="13"/>
      <c r="W536" s="13"/>
      <c r="X536" s="13"/>
      <c r="Y536" s="13"/>
      <c r="Z536" s="13"/>
      <c r="AA536" s="13"/>
      <c r="AB536" s="13"/>
      <c r="AC536" s="13"/>
      <c r="AD536" s="13"/>
      <c r="AE536" s="13"/>
      <c r="AT536" s="255" t="s">
        <v>173</v>
      </c>
      <c r="AU536" s="255" t="s">
        <v>86</v>
      </c>
      <c r="AV536" s="13" t="s">
        <v>86</v>
      </c>
      <c r="AW536" s="13" t="s">
        <v>37</v>
      </c>
      <c r="AX536" s="13" t="s">
        <v>76</v>
      </c>
      <c r="AY536" s="255" t="s">
        <v>162</v>
      </c>
    </row>
    <row r="537" s="15" customFormat="1">
      <c r="A537" s="15"/>
      <c r="B537" s="267"/>
      <c r="C537" s="268"/>
      <c r="D537" s="241" t="s">
        <v>173</v>
      </c>
      <c r="E537" s="269" t="s">
        <v>19</v>
      </c>
      <c r="F537" s="270" t="s">
        <v>910</v>
      </c>
      <c r="G537" s="268"/>
      <c r="H537" s="271">
        <v>120</v>
      </c>
      <c r="I537" s="272"/>
      <c r="J537" s="268"/>
      <c r="K537" s="268"/>
      <c r="L537" s="273"/>
      <c r="M537" s="274"/>
      <c r="N537" s="275"/>
      <c r="O537" s="275"/>
      <c r="P537" s="275"/>
      <c r="Q537" s="275"/>
      <c r="R537" s="275"/>
      <c r="S537" s="275"/>
      <c r="T537" s="276"/>
      <c r="U537" s="15"/>
      <c r="V537" s="15"/>
      <c r="W537" s="15"/>
      <c r="X537" s="15"/>
      <c r="Y537" s="15"/>
      <c r="Z537" s="15"/>
      <c r="AA537" s="15"/>
      <c r="AB537" s="15"/>
      <c r="AC537" s="15"/>
      <c r="AD537" s="15"/>
      <c r="AE537" s="15"/>
      <c r="AT537" s="277" t="s">
        <v>173</v>
      </c>
      <c r="AU537" s="277" t="s">
        <v>86</v>
      </c>
      <c r="AV537" s="15" t="s">
        <v>169</v>
      </c>
      <c r="AW537" s="15" t="s">
        <v>37</v>
      </c>
      <c r="AX537" s="15" t="s">
        <v>84</v>
      </c>
      <c r="AY537" s="277" t="s">
        <v>162</v>
      </c>
    </row>
    <row r="538" s="2" customFormat="1" ht="16.5" customHeight="1">
      <c r="A538" s="40"/>
      <c r="B538" s="41"/>
      <c r="C538" s="228" t="s">
        <v>619</v>
      </c>
      <c r="D538" s="228" t="s">
        <v>164</v>
      </c>
      <c r="E538" s="229" t="s">
        <v>1176</v>
      </c>
      <c r="F538" s="230" t="s">
        <v>1177</v>
      </c>
      <c r="G538" s="231" t="s">
        <v>390</v>
      </c>
      <c r="H538" s="232">
        <v>8</v>
      </c>
      <c r="I538" s="233"/>
      <c r="J538" s="234">
        <f>ROUND(I538*H538,2)</f>
        <v>0</v>
      </c>
      <c r="K538" s="230" t="s">
        <v>168</v>
      </c>
      <c r="L538" s="46"/>
      <c r="M538" s="235" t="s">
        <v>19</v>
      </c>
      <c r="N538" s="236" t="s">
        <v>47</v>
      </c>
      <c r="O538" s="86"/>
      <c r="P538" s="237">
        <f>O538*H538</f>
        <v>0</v>
      </c>
      <c r="Q538" s="237">
        <v>0.00114</v>
      </c>
      <c r="R538" s="237">
        <f>Q538*H538</f>
        <v>0.0091199999999999996</v>
      </c>
      <c r="S538" s="237">
        <v>0</v>
      </c>
      <c r="T538" s="238">
        <f>S538*H538</f>
        <v>0</v>
      </c>
      <c r="U538" s="40"/>
      <c r="V538" s="40"/>
      <c r="W538" s="40"/>
      <c r="X538" s="40"/>
      <c r="Y538" s="40"/>
      <c r="Z538" s="40"/>
      <c r="AA538" s="40"/>
      <c r="AB538" s="40"/>
      <c r="AC538" s="40"/>
      <c r="AD538" s="40"/>
      <c r="AE538" s="40"/>
      <c r="AR538" s="239" t="s">
        <v>169</v>
      </c>
      <c r="AT538" s="239" t="s">
        <v>164</v>
      </c>
      <c r="AU538" s="239" t="s">
        <v>86</v>
      </c>
      <c r="AY538" s="19" t="s">
        <v>162</v>
      </c>
      <c r="BE538" s="240">
        <f>IF(N538="základní",J538,0)</f>
        <v>0</v>
      </c>
      <c r="BF538" s="240">
        <f>IF(N538="snížená",J538,0)</f>
        <v>0</v>
      </c>
      <c r="BG538" s="240">
        <f>IF(N538="zákl. přenesená",J538,0)</f>
        <v>0</v>
      </c>
      <c r="BH538" s="240">
        <f>IF(N538="sníž. přenesená",J538,0)</f>
        <v>0</v>
      </c>
      <c r="BI538" s="240">
        <f>IF(N538="nulová",J538,0)</f>
        <v>0</v>
      </c>
      <c r="BJ538" s="19" t="s">
        <v>84</v>
      </c>
      <c r="BK538" s="240">
        <f>ROUND(I538*H538,2)</f>
        <v>0</v>
      </c>
      <c r="BL538" s="19" t="s">
        <v>169</v>
      </c>
      <c r="BM538" s="239" t="s">
        <v>1178</v>
      </c>
    </row>
    <row r="539" s="2" customFormat="1">
      <c r="A539" s="40"/>
      <c r="B539" s="41"/>
      <c r="C539" s="42"/>
      <c r="D539" s="241" t="s">
        <v>171</v>
      </c>
      <c r="E539" s="42"/>
      <c r="F539" s="242" t="s">
        <v>654</v>
      </c>
      <c r="G539" s="42"/>
      <c r="H539" s="42"/>
      <c r="I539" s="148"/>
      <c r="J539" s="42"/>
      <c r="K539" s="42"/>
      <c r="L539" s="46"/>
      <c r="M539" s="243"/>
      <c r="N539" s="244"/>
      <c r="O539" s="86"/>
      <c r="P539" s="86"/>
      <c r="Q539" s="86"/>
      <c r="R539" s="86"/>
      <c r="S539" s="86"/>
      <c r="T539" s="87"/>
      <c r="U539" s="40"/>
      <c r="V539" s="40"/>
      <c r="W539" s="40"/>
      <c r="X539" s="40"/>
      <c r="Y539" s="40"/>
      <c r="Z539" s="40"/>
      <c r="AA539" s="40"/>
      <c r="AB539" s="40"/>
      <c r="AC539" s="40"/>
      <c r="AD539" s="40"/>
      <c r="AE539" s="40"/>
      <c r="AT539" s="19" t="s">
        <v>171</v>
      </c>
      <c r="AU539" s="19" t="s">
        <v>86</v>
      </c>
    </row>
    <row r="540" s="13" customFormat="1">
      <c r="A540" s="13"/>
      <c r="B540" s="245"/>
      <c r="C540" s="246"/>
      <c r="D540" s="241" t="s">
        <v>173</v>
      </c>
      <c r="E540" s="247" t="s">
        <v>19</v>
      </c>
      <c r="F540" s="248" t="s">
        <v>1179</v>
      </c>
      <c r="G540" s="246"/>
      <c r="H540" s="249">
        <v>2</v>
      </c>
      <c r="I540" s="250"/>
      <c r="J540" s="246"/>
      <c r="K540" s="246"/>
      <c r="L540" s="251"/>
      <c r="M540" s="252"/>
      <c r="N540" s="253"/>
      <c r="O540" s="253"/>
      <c r="P540" s="253"/>
      <c r="Q540" s="253"/>
      <c r="R540" s="253"/>
      <c r="S540" s="253"/>
      <c r="T540" s="254"/>
      <c r="U540" s="13"/>
      <c r="V540" s="13"/>
      <c r="W540" s="13"/>
      <c r="X540" s="13"/>
      <c r="Y540" s="13"/>
      <c r="Z540" s="13"/>
      <c r="AA540" s="13"/>
      <c r="AB540" s="13"/>
      <c r="AC540" s="13"/>
      <c r="AD540" s="13"/>
      <c r="AE540" s="13"/>
      <c r="AT540" s="255" t="s">
        <v>173</v>
      </c>
      <c r="AU540" s="255" t="s">
        <v>86</v>
      </c>
      <c r="AV540" s="13" t="s">
        <v>86</v>
      </c>
      <c r="AW540" s="13" t="s">
        <v>37</v>
      </c>
      <c r="AX540" s="13" t="s">
        <v>76</v>
      </c>
      <c r="AY540" s="255" t="s">
        <v>162</v>
      </c>
    </row>
    <row r="541" s="13" customFormat="1">
      <c r="A541" s="13"/>
      <c r="B541" s="245"/>
      <c r="C541" s="246"/>
      <c r="D541" s="241" t="s">
        <v>173</v>
      </c>
      <c r="E541" s="247" t="s">
        <v>19</v>
      </c>
      <c r="F541" s="248" t="s">
        <v>1180</v>
      </c>
      <c r="G541" s="246"/>
      <c r="H541" s="249">
        <v>2</v>
      </c>
      <c r="I541" s="250"/>
      <c r="J541" s="246"/>
      <c r="K541" s="246"/>
      <c r="L541" s="251"/>
      <c r="M541" s="252"/>
      <c r="N541" s="253"/>
      <c r="O541" s="253"/>
      <c r="P541" s="253"/>
      <c r="Q541" s="253"/>
      <c r="R541" s="253"/>
      <c r="S541" s="253"/>
      <c r="T541" s="254"/>
      <c r="U541" s="13"/>
      <c r="V541" s="13"/>
      <c r="W541" s="13"/>
      <c r="X541" s="13"/>
      <c r="Y541" s="13"/>
      <c r="Z541" s="13"/>
      <c r="AA541" s="13"/>
      <c r="AB541" s="13"/>
      <c r="AC541" s="13"/>
      <c r="AD541" s="13"/>
      <c r="AE541" s="13"/>
      <c r="AT541" s="255" t="s">
        <v>173</v>
      </c>
      <c r="AU541" s="255" t="s">
        <v>86</v>
      </c>
      <c r="AV541" s="13" t="s">
        <v>86</v>
      </c>
      <c r="AW541" s="13" t="s">
        <v>37</v>
      </c>
      <c r="AX541" s="13" t="s">
        <v>76</v>
      </c>
      <c r="AY541" s="255" t="s">
        <v>162</v>
      </c>
    </row>
    <row r="542" s="13" customFormat="1">
      <c r="A542" s="13"/>
      <c r="B542" s="245"/>
      <c r="C542" s="246"/>
      <c r="D542" s="241" t="s">
        <v>173</v>
      </c>
      <c r="E542" s="247" t="s">
        <v>19</v>
      </c>
      <c r="F542" s="248" t="s">
        <v>1181</v>
      </c>
      <c r="G542" s="246"/>
      <c r="H542" s="249">
        <v>2</v>
      </c>
      <c r="I542" s="250"/>
      <c r="J542" s="246"/>
      <c r="K542" s="246"/>
      <c r="L542" s="251"/>
      <c r="M542" s="252"/>
      <c r="N542" s="253"/>
      <c r="O542" s="253"/>
      <c r="P542" s="253"/>
      <c r="Q542" s="253"/>
      <c r="R542" s="253"/>
      <c r="S542" s="253"/>
      <c r="T542" s="254"/>
      <c r="U542" s="13"/>
      <c r="V542" s="13"/>
      <c r="W542" s="13"/>
      <c r="X542" s="13"/>
      <c r="Y542" s="13"/>
      <c r="Z542" s="13"/>
      <c r="AA542" s="13"/>
      <c r="AB542" s="13"/>
      <c r="AC542" s="13"/>
      <c r="AD542" s="13"/>
      <c r="AE542" s="13"/>
      <c r="AT542" s="255" t="s">
        <v>173</v>
      </c>
      <c r="AU542" s="255" t="s">
        <v>86</v>
      </c>
      <c r="AV542" s="13" t="s">
        <v>86</v>
      </c>
      <c r="AW542" s="13" t="s">
        <v>37</v>
      </c>
      <c r="AX542" s="13" t="s">
        <v>76</v>
      </c>
      <c r="AY542" s="255" t="s">
        <v>162</v>
      </c>
    </row>
    <row r="543" s="13" customFormat="1">
      <c r="A543" s="13"/>
      <c r="B543" s="245"/>
      <c r="C543" s="246"/>
      <c r="D543" s="241" t="s">
        <v>173</v>
      </c>
      <c r="E543" s="247" t="s">
        <v>19</v>
      </c>
      <c r="F543" s="248" t="s">
        <v>1182</v>
      </c>
      <c r="G543" s="246"/>
      <c r="H543" s="249">
        <v>2</v>
      </c>
      <c r="I543" s="250"/>
      <c r="J543" s="246"/>
      <c r="K543" s="246"/>
      <c r="L543" s="251"/>
      <c r="M543" s="252"/>
      <c r="N543" s="253"/>
      <c r="O543" s="253"/>
      <c r="P543" s="253"/>
      <c r="Q543" s="253"/>
      <c r="R543" s="253"/>
      <c r="S543" s="253"/>
      <c r="T543" s="254"/>
      <c r="U543" s="13"/>
      <c r="V543" s="13"/>
      <c r="W543" s="13"/>
      <c r="X543" s="13"/>
      <c r="Y543" s="13"/>
      <c r="Z543" s="13"/>
      <c r="AA543" s="13"/>
      <c r="AB543" s="13"/>
      <c r="AC543" s="13"/>
      <c r="AD543" s="13"/>
      <c r="AE543" s="13"/>
      <c r="AT543" s="255" t="s">
        <v>173</v>
      </c>
      <c r="AU543" s="255" t="s">
        <v>86</v>
      </c>
      <c r="AV543" s="13" t="s">
        <v>86</v>
      </c>
      <c r="AW543" s="13" t="s">
        <v>37</v>
      </c>
      <c r="AX543" s="13" t="s">
        <v>76</v>
      </c>
      <c r="AY543" s="255" t="s">
        <v>162</v>
      </c>
    </row>
    <row r="544" s="15" customFormat="1">
      <c r="A544" s="15"/>
      <c r="B544" s="267"/>
      <c r="C544" s="268"/>
      <c r="D544" s="241" t="s">
        <v>173</v>
      </c>
      <c r="E544" s="269" t="s">
        <v>19</v>
      </c>
      <c r="F544" s="270" t="s">
        <v>910</v>
      </c>
      <c r="G544" s="268"/>
      <c r="H544" s="271">
        <v>8</v>
      </c>
      <c r="I544" s="272"/>
      <c r="J544" s="268"/>
      <c r="K544" s="268"/>
      <c r="L544" s="273"/>
      <c r="M544" s="274"/>
      <c r="N544" s="275"/>
      <c r="O544" s="275"/>
      <c r="P544" s="275"/>
      <c r="Q544" s="275"/>
      <c r="R544" s="275"/>
      <c r="S544" s="275"/>
      <c r="T544" s="276"/>
      <c r="U544" s="15"/>
      <c r="V544" s="15"/>
      <c r="W544" s="15"/>
      <c r="X544" s="15"/>
      <c r="Y544" s="15"/>
      <c r="Z544" s="15"/>
      <c r="AA544" s="15"/>
      <c r="AB544" s="15"/>
      <c r="AC544" s="15"/>
      <c r="AD544" s="15"/>
      <c r="AE544" s="15"/>
      <c r="AT544" s="277" t="s">
        <v>173</v>
      </c>
      <c r="AU544" s="277" t="s">
        <v>86</v>
      </c>
      <c r="AV544" s="15" t="s">
        <v>169</v>
      </c>
      <c r="AW544" s="15" t="s">
        <v>37</v>
      </c>
      <c r="AX544" s="15" t="s">
        <v>84</v>
      </c>
      <c r="AY544" s="277" t="s">
        <v>162</v>
      </c>
    </row>
    <row r="545" s="12" customFormat="1" ht="22.8" customHeight="1">
      <c r="A545" s="12"/>
      <c r="B545" s="212"/>
      <c r="C545" s="213"/>
      <c r="D545" s="214" t="s">
        <v>75</v>
      </c>
      <c r="E545" s="226" t="s">
        <v>216</v>
      </c>
      <c r="F545" s="226" t="s">
        <v>663</v>
      </c>
      <c r="G545" s="213"/>
      <c r="H545" s="213"/>
      <c r="I545" s="216"/>
      <c r="J545" s="227">
        <f>BK545</f>
        <v>0</v>
      </c>
      <c r="K545" s="213"/>
      <c r="L545" s="218"/>
      <c r="M545" s="219"/>
      <c r="N545" s="220"/>
      <c r="O545" s="220"/>
      <c r="P545" s="221">
        <f>SUM(P546:P566)</f>
        <v>0</v>
      </c>
      <c r="Q545" s="220"/>
      <c r="R545" s="221">
        <f>SUM(R546:R566)</f>
        <v>0</v>
      </c>
      <c r="S545" s="220"/>
      <c r="T545" s="222">
        <f>SUM(T546:T566)</f>
        <v>0</v>
      </c>
      <c r="U545" s="12"/>
      <c r="V545" s="12"/>
      <c r="W545" s="12"/>
      <c r="X545" s="12"/>
      <c r="Y545" s="12"/>
      <c r="Z545" s="12"/>
      <c r="AA545" s="12"/>
      <c r="AB545" s="12"/>
      <c r="AC545" s="12"/>
      <c r="AD545" s="12"/>
      <c r="AE545" s="12"/>
      <c r="AR545" s="223" t="s">
        <v>84</v>
      </c>
      <c r="AT545" s="224" t="s">
        <v>75</v>
      </c>
      <c r="AU545" s="224" t="s">
        <v>84</v>
      </c>
      <c r="AY545" s="223" t="s">
        <v>162</v>
      </c>
      <c r="BK545" s="225">
        <f>SUM(BK546:BK566)</f>
        <v>0</v>
      </c>
    </row>
    <row r="546" s="2" customFormat="1" ht="21.75" customHeight="1">
      <c r="A546" s="40"/>
      <c r="B546" s="41"/>
      <c r="C546" s="228" t="s">
        <v>623</v>
      </c>
      <c r="D546" s="228" t="s">
        <v>164</v>
      </c>
      <c r="E546" s="229" t="s">
        <v>665</v>
      </c>
      <c r="F546" s="230" t="s">
        <v>666</v>
      </c>
      <c r="G546" s="231" t="s">
        <v>202</v>
      </c>
      <c r="H546" s="232">
        <v>3048</v>
      </c>
      <c r="I546" s="233"/>
      <c r="J546" s="234">
        <f>ROUND(I546*H546,2)</f>
        <v>0</v>
      </c>
      <c r="K546" s="230" t="s">
        <v>168</v>
      </c>
      <c r="L546" s="46"/>
      <c r="M546" s="235" t="s">
        <v>19</v>
      </c>
      <c r="N546" s="236" t="s">
        <v>47</v>
      </c>
      <c r="O546" s="86"/>
      <c r="P546" s="237">
        <f>O546*H546</f>
        <v>0</v>
      </c>
      <c r="Q546" s="237">
        <v>0</v>
      </c>
      <c r="R546" s="237">
        <f>Q546*H546</f>
        <v>0</v>
      </c>
      <c r="S546" s="237">
        <v>0</v>
      </c>
      <c r="T546" s="238">
        <f>S546*H546</f>
        <v>0</v>
      </c>
      <c r="U546" s="40"/>
      <c r="V546" s="40"/>
      <c r="W546" s="40"/>
      <c r="X546" s="40"/>
      <c r="Y546" s="40"/>
      <c r="Z546" s="40"/>
      <c r="AA546" s="40"/>
      <c r="AB546" s="40"/>
      <c r="AC546" s="40"/>
      <c r="AD546" s="40"/>
      <c r="AE546" s="40"/>
      <c r="AR546" s="239" t="s">
        <v>169</v>
      </c>
      <c r="AT546" s="239" t="s">
        <v>164</v>
      </c>
      <c r="AU546" s="239" t="s">
        <v>86</v>
      </c>
      <c r="AY546" s="19" t="s">
        <v>162</v>
      </c>
      <c r="BE546" s="240">
        <f>IF(N546="základní",J546,0)</f>
        <v>0</v>
      </c>
      <c r="BF546" s="240">
        <f>IF(N546="snížená",J546,0)</f>
        <v>0</v>
      </c>
      <c r="BG546" s="240">
        <f>IF(N546="zákl. přenesená",J546,0)</f>
        <v>0</v>
      </c>
      <c r="BH546" s="240">
        <f>IF(N546="sníž. přenesená",J546,0)</f>
        <v>0</v>
      </c>
      <c r="BI546" s="240">
        <f>IF(N546="nulová",J546,0)</f>
        <v>0</v>
      </c>
      <c r="BJ546" s="19" t="s">
        <v>84</v>
      </c>
      <c r="BK546" s="240">
        <f>ROUND(I546*H546,2)</f>
        <v>0</v>
      </c>
      <c r="BL546" s="19" t="s">
        <v>169</v>
      </c>
      <c r="BM546" s="239" t="s">
        <v>1183</v>
      </c>
    </row>
    <row r="547" s="2" customFormat="1">
      <c r="A547" s="40"/>
      <c r="B547" s="41"/>
      <c r="C547" s="42"/>
      <c r="D547" s="241" t="s">
        <v>171</v>
      </c>
      <c r="E547" s="42"/>
      <c r="F547" s="242" t="s">
        <v>668</v>
      </c>
      <c r="G547" s="42"/>
      <c r="H547" s="42"/>
      <c r="I547" s="148"/>
      <c r="J547" s="42"/>
      <c r="K547" s="42"/>
      <c r="L547" s="46"/>
      <c r="M547" s="243"/>
      <c r="N547" s="244"/>
      <c r="O547" s="86"/>
      <c r="P547" s="86"/>
      <c r="Q547" s="86"/>
      <c r="R547" s="86"/>
      <c r="S547" s="86"/>
      <c r="T547" s="87"/>
      <c r="U547" s="40"/>
      <c r="V547" s="40"/>
      <c r="W547" s="40"/>
      <c r="X547" s="40"/>
      <c r="Y547" s="40"/>
      <c r="Z547" s="40"/>
      <c r="AA547" s="40"/>
      <c r="AB547" s="40"/>
      <c r="AC547" s="40"/>
      <c r="AD547" s="40"/>
      <c r="AE547" s="40"/>
      <c r="AT547" s="19" t="s">
        <v>171</v>
      </c>
      <c r="AU547" s="19" t="s">
        <v>86</v>
      </c>
    </row>
    <row r="548" s="2" customFormat="1" ht="16.5" customHeight="1">
      <c r="A548" s="40"/>
      <c r="B548" s="41"/>
      <c r="C548" s="228" t="s">
        <v>629</v>
      </c>
      <c r="D548" s="228" t="s">
        <v>164</v>
      </c>
      <c r="E548" s="229" t="s">
        <v>670</v>
      </c>
      <c r="F548" s="230" t="s">
        <v>671</v>
      </c>
      <c r="G548" s="231" t="s">
        <v>202</v>
      </c>
      <c r="H548" s="232">
        <v>3048</v>
      </c>
      <c r="I548" s="233"/>
      <c r="J548" s="234">
        <f>ROUND(I548*H548,2)</f>
        <v>0</v>
      </c>
      <c r="K548" s="230" t="s">
        <v>168</v>
      </c>
      <c r="L548" s="46"/>
      <c r="M548" s="235" t="s">
        <v>19</v>
      </c>
      <c r="N548" s="236" t="s">
        <v>47</v>
      </c>
      <c r="O548" s="86"/>
      <c r="P548" s="237">
        <f>O548*H548</f>
        <v>0</v>
      </c>
      <c r="Q548" s="237">
        <v>0</v>
      </c>
      <c r="R548" s="237">
        <f>Q548*H548</f>
        <v>0</v>
      </c>
      <c r="S548" s="237">
        <v>0</v>
      </c>
      <c r="T548" s="238">
        <f>S548*H548</f>
        <v>0</v>
      </c>
      <c r="U548" s="40"/>
      <c r="V548" s="40"/>
      <c r="W548" s="40"/>
      <c r="X548" s="40"/>
      <c r="Y548" s="40"/>
      <c r="Z548" s="40"/>
      <c r="AA548" s="40"/>
      <c r="AB548" s="40"/>
      <c r="AC548" s="40"/>
      <c r="AD548" s="40"/>
      <c r="AE548" s="40"/>
      <c r="AR548" s="239" t="s">
        <v>169</v>
      </c>
      <c r="AT548" s="239" t="s">
        <v>164</v>
      </c>
      <c r="AU548" s="239" t="s">
        <v>86</v>
      </c>
      <c r="AY548" s="19" t="s">
        <v>162</v>
      </c>
      <c r="BE548" s="240">
        <f>IF(N548="základní",J548,0)</f>
        <v>0</v>
      </c>
      <c r="BF548" s="240">
        <f>IF(N548="snížená",J548,0)</f>
        <v>0</v>
      </c>
      <c r="BG548" s="240">
        <f>IF(N548="zákl. přenesená",J548,0)</f>
        <v>0</v>
      </c>
      <c r="BH548" s="240">
        <f>IF(N548="sníž. přenesená",J548,0)</f>
        <v>0</v>
      </c>
      <c r="BI548" s="240">
        <f>IF(N548="nulová",J548,0)</f>
        <v>0</v>
      </c>
      <c r="BJ548" s="19" t="s">
        <v>84</v>
      </c>
      <c r="BK548" s="240">
        <f>ROUND(I548*H548,2)</f>
        <v>0</v>
      </c>
      <c r="BL548" s="19" t="s">
        <v>169</v>
      </c>
      <c r="BM548" s="239" t="s">
        <v>1184</v>
      </c>
    </row>
    <row r="549" s="2" customFormat="1">
      <c r="A549" s="40"/>
      <c r="B549" s="41"/>
      <c r="C549" s="42"/>
      <c r="D549" s="241" t="s">
        <v>171</v>
      </c>
      <c r="E549" s="42"/>
      <c r="F549" s="242" t="s">
        <v>673</v>
      </c>
      <c r="G549" s="42"/>
      <c r="H549" s="42"/>
      <c r="I549" s="148"/>
      <c r="J549" s="42"/>
      <c r="K549" s="42"/>
      <c r="L549" s="46"/>
      <c r="M549" s="243"/>
      <c r="N549" s="244"/>
      <c r="O549" s="86"/>
      <c r="P549" s="86"/>
      <c r="Q549" s="86"/>
      <c r="R549" s="86"/>
      <c r="S549" s="86"/>
      <c r="T549" s="87"/>
      <c r="U549" s="40"/>
      <c r="V549" s="40"/>
      <c r="W549" s="40"/>
      <c r="X549" s="40"/>
      <c r="Y549" s="40"/>
      <c r="Z549" s="40"/>
      <c r="AA549" s="40"/>
      <c r="AB549" s="40"/>
      <c r="AC549" s="40"/>
      <c r="AD549" s="40"/>
      <c r="AE549" s="40"/>
      <c r="AT549" s="19" t="s">
        <v>171</v>
      </c>
      <c r="AU549" s="19" t="s">
        <v>86</v>
      </c>
    </row>
    <row r="550" s="13" customFormat="1">
      <c r="A550" s="13"/>
      <c r="B550" s="245"/>
      <c r="C550" s="246"/>
      <c r="D550" s="241" t="s">
        <v>173</v>
      </c>
      <c r="E550" s="247" t="s">
        <v>19</v>
      </c>
      <c r="F550" s="248" t="s">
        <v>1185</v>
      </c>
      <c r="G550" s="246"/>
      <c r="H550" s="249">
        <v>499</v>
      </c>
      <c r="I550" s="250"/>
      <c r="J550" s="246"/>
      <c r="K550" s="246"/>
      <c r="L550" s="251"/>
      <c r="M550" s="252"/>
      <c r="N550" s="253"/>
      <c r="O550" s="253"/>
      <c r="P550" s="253"/>
      <c r="Q550" s="253"/>
      <c r="R550" s="253"/>
      <c r="S550" s="253"/>
      <c r="T550" s="254"/>
      <c r="U550" s="13"/>
      <c r="V550" s="13"/>
      <c r="W550" s="13"/>
      <c r="X550" s="13"/>
      <c r="Y550" s="13"/>
      <c r="Z550" s="13"/>
      <c r="AA550" s="13"/>
      <c r="AB550" s="13"/>
      <c r="AC550" s="13"/>
      <c r="AD550" s="13"/>
      <c r="AE550" s="13"/>
      <c r="AT550" s="255" t="s">
        <v>173</v>
      </c>
      <c r="AU550" s="255" t="s">
        <v>86</v>
      </c>
      <c r="AV550" s="13" t="s">
        <v>86</v>
      </c>
      <c r="AW550" s="13" t="s">
        <v>37</v>
      </c>
      <c r="AX550" s="13" t="s">
        <v>76</v>
      </c>
      <c r="AY550" s="255" t="s">
        <v>162</v>
      </c>
    </row>
    <row r="551" s="13" customFormat="1">
      <c r="A551" s="13"/>
      <c r="B551" s="245"/>
      <c r="C551" s="246"/>
      <c r="D551" s="241" t="s">
        <v>173</v>
      </c>
      <c r="E551" s="247" t="s">
        <v>19</v>
      </c>
      <c r="F551" s="248" t="s">
        <v>1186</v>
      </c>
      <c r="G551" s="246"/>
      <c r="H551" s="249">
        <v>367</v>
      </c>
      <c r="I551" s="250"/>
      <c r="J551" s="246"/>
      <c r="K551" s="246"/>
      <c r="L551" s="251"/>
      <c r="M551" s="252"/>
      <c r="N551" s="253"/>
      <c r="O551" s="253"/>
      <c r="P551" s="253"/>
      <c r="Q551" s="253"/>
      <c r="R551" s="253"/>
      <c r="S551" s="253"/>
      <c r="T551" s="254"/>
      <c r="U551" s="13"/>
      <c r="V551" s="13"/>
      <c r="W551" s="13"/>
      <c r="X551" s="13"/>
      <c r="Y551" s="13"/>
      <c r="Z551" s="13"/>
      <c r="AA551" s="13"/>
      <c r="AB551" s="13"/>
      <c r="AC551" s="13"/>
      <c r="AD551" s="13"/>
      <c r="AE551" s="13"/>
      <c r="AT551" s="255" t="s">
        <v>173</v>
      </c>
      <c r="AU551" s="255" t="s">
        <v>86</v>
      </c>
      <c r="AV551" s="13" t="s">
        <v>86</v>
      </c>
      <c r="AW551" s="13" t="s">
        <v>37</v>
      </c>
      <c r="AX551" s="13" t="s">
        <v>76</v>
      </c>
      <c r="AY551" s="255" t="s">
        <v>162</v>
      </c>
    </row>
    <row r="552" s="13" customFormat="1">
      <c r="A552" s="13"/>
      <c r="B552" s="245"/>
      <c r="C552" s="246"/>
      <c r="D552" s="241" t="s">
        <v>173</v>
      </c>
      <c r="E552" s="247" t="s">
        <v>19</v>
      </c>
      <c r="F552" s="248" t="s">
        <v>1187</v>
      </c>
      <c r="G552" s="246"/>
      <c r="H552" s="249">
        <v>123</v>
      </c>
      <c r="I552" s="250"/>
      <c r="J552" s="246"/>
      <c r="K552" s="246"/>
      <c r="L552" s="251"/>
      <c r="M552" s="252"/>
      <c r="N552" s="253"/>
      <c r="O552" s="253"/>
      <c r="P552" s="253"/>
      <c r="Q552" s="253"/>
      <c r="R552" s="253"/>
      <c r="S552" s="253"/>
      <c r="T552" s="254"/>
      <c r="U552" s="13"/>
      <c r="V552" s="13"/>
      <c r="W552" s="13"/>
      <c r="X552" s="13"/>
      <c r="Y552" s="13"/>
      <c r="Z552" s="13"/>
      <c r="AA552" s="13"/>
      <c r="AB552" s="13"/>
      <c r="AC552" s="13"/>
      <c r="AD552" s="13"/>
      <c r="AE552" s="13"/>
      <c r="AT552" s="255" t="s">
        <v>173</v>
      </c>
      <c r="AU552" s="255" t="s">
        <v>86</v>
      </c>
      <c r="AV552" s="13" t="s">
        <v>86</v>
      </c>
      <c r="AW552" s="13" t="s">
        <v>37</v>
      </c>
      <c r="AX552" s="13" t="s">
        <v>76</v>
      </c>
      <c r="AY552" s="255" t="s">
        <v>162</v>
      </c>
    </row>
    <row r="553" s="14" customFormat="1">
      <c r="A553" s="14"/>
      <c r="B553" s="256"/>
      <c r="C553" s="257"/>
      <c r="D553" s="241" t="s">
        <v>173</v>
      </c>
      <c r="E553" s="258" t="s">
        <v>19</v>
      </c>
      <c r="F553" s="259" t="s">
        <v>1188</v>
      </c>
      <c r="G553" s="257"/>
      <c r="H553" s="260">
        <v>989</v>
      </c>
      <c r="I553" s="261"/>
      <c r="J553" s="257"/>
      <c r="K553" s="257"/>
      <c r="L553" s="262"/>
      <c r="M553" s="263"/>
      <c r="N553" s="264"/>
      <c r="O553" s="264"/>
      <c r="P553" s="264"/>
      <c r="Q553" s="264"/>
      <c r="R553" s="264"/>
      <c r="S553" s="264"/>
      <c r="T553" s="265"/>
      <c r="U553" s="14"/>
      <c r="V553" s="14"/>
      <c r="W553" s="14"/>
      <c r="X553" s="14"/>
      <c r="Y553" s="14"/>
      <c r="Z553" s="14"/>
      <c r="AA553" s="14"/>
      <c r="AB553" s="14"/>
      <c r="AC553" s="14"/>
      <c r="AD553" s="14"/>
      <c r="AE553" s="14"/>
      <c r="AT553" s="266" t="s">
        <v>173</v>
      </c>
      <c r="AU553" s="266" t="s">
        <v>86</v>
      </c>
      <c r="AV553" s="14" t="s">
        <v>176</v>
      </c>
      <c r="AW553" s="14" t="s">
        <v>37</v>
      </c>
      <c r="AX553" s="14" t="s">
        <v>76</v>
      </c>
      <c r="AY553" s="266" t="s">
        <v>162</v>
      </c>
    </row>
    <row r="554" s="13" customFormat="1">
      <c r="A554" s="13"/>
      <c r="B554" s="245"/>
      <c r="C554" s="246"/>
      <c r="D554" s="241" t="s">
        <v>173</v>
      </c>
      <c r="E554" s="247" t="s">
        <v>19</v>
      </c>
      <c r="F554" s="248" t="s">
        <v>1189</v>
      </c>
      <c r="G554" s="246"/>
      <c r="H554" s="249">
        <v>55.399999999999999</v>
      </c>
      <c r="I554" s="250"/>
      <c r="J554" s="246"/>
      <c r="K554" s="246"/>
      <c r="L554" s="251"/>
      <c r="M554" s="252"/>
      <c r="N554" s="253"/>
      <c r="O554" s="253"/>
      <c r="P554" s="253"/>
      <c r="Q554" s="253"/>
      <c r="R554" s="253"/>
      <c r="S554" s="253"/>
      <c r="T554" s="254"/>
      <c r="U554" s="13"/>
      <c r="V554" s="13"/>
      <c r="W554" s="13"/>
      <c r="X554" s="13"/>
      <c r="Y554" s="13"/>
      <c r="Z554" s="13"/>
      <c r="AA554" s="13"/>
      <c r="AB554" s="13"/>
      <c r="AC554" s="13"/>
      <c r="AD554" s="13"/>
      <c r="AE554" s="13"/>
      <c r="AT554" s="255" t="s">
        <v>173</v>
      </c>
      <c r="AU554" s="255" t="s">
        <v>86</v>
      </c>
      <c r="AV554" s="13" t="s">
        <v>86</v>
      </c>
      <c r="AW554" s="13" t="s">
        <v>37</v>
      </c>
      <c r="AX554" s="13" t="s">
        <v>76</v>
      </c>
      <c r="AY554" s="255" t="s">
        <v>162</v>
      </c>
    </row>
    <row r="555" s="14" customFormat="1">
      <c r="A555" s="14"/>
      <c r="B555" s="256"/>
      <c r="C555" s="257"/>
      <c r="D555" s="241" t="s">
        <v>173</v>
      </c>
      <c r="E555" s="258" t="s">
        <v>19</v>
      </c>
      <c r="F555" s="259" t="s">
        <v>1190</v>
      </c>
      <c r="G555" s="257"/>
      <c r="H555" s="260">
        <v>55.399999999999999</v>
      </c>
      <c r="I555" s="261"/>
      <c r="J555" s="257"/>
      <c r="K555" s="257"/>
      <c r="L555" s="262"/>
      <c r="M555" s="263"/>
      <c r="N555" s="264"/>
      <c r="O555" s="264"/>
      <c r="P555" s="264"/>
      <c r="Q555" s="264"/>
      <c r="R555" s="264"/>
      <c r="S555" s="264"/>
      <c r="T555" s="265"/>
      <c r="U555" s="14"/>
      <c r="V555" s="14"/>
      <c r="W555" s="14"/>
      <c r="X555" s="14"/>
      <c r="Y555" s="14"/>
      <c r="Z555" s="14"/>
      <c r="AA555" s="14"/>
      <c r="AB555" s="14"/>
      <c r="AC555" s="14"/>
      <c r="AD555" s="14"/>
      <c r="AE555" s="14"/>
      <c r="AT555" s="266" t="s">
        <v>173</v>
      </c>
      <c r="AU555" s="266" t="s">
        <v>86</v>
      </c>
      <c r="AV555" s="14" t="s">
        <v>176</v>
      </c>
      <c r="AW555" s="14" t="s">
        <v>37</v>
      </c>
      <c r="AX555" s="14" t="s">
        <v>76</v>
      </c>
      <c r="AY555" s="266" t="s">
        <v>162</v>
      </c>
    </row>
    <row r="556" s="13" customFormat="1">
      <c r="A556" s="13"/>
      <c r="B556" s="245"/>
      <c r="C556" s="246"/>
      <c r="D556" s="241" t="s">
        <v>173</v>
      </c>
      <c r="E556" s="247" t="s">
        <v>19</v>
      </c>
      <c r="F556" s="248" t="s">
        <v>1191</v>
      </c>
      <c r="G556" s="246"/>
      <c r="H556" s="249">
        <v>988.39999999999998</v>
      </c>
      <c r="I556" s="250"/>
      <c r="J556" s="246"/>
      <c r="K556" s="246"/>
      <c r="L556" s="251"/>
      <c r="M556" s="252"/>
      <c r="N556" s="253"/>
      <c r="O556" s="253"/>
      <c r="P556" s="253"/>
      <c r="Q556" s="253"/>
      <c r="R556" s="253"/>
      <c r="S556" s="253"/>
      <c r="T556" s="254"/>
      <c r="U556" s="13"/>
      <c r="V556" s="13"/>
      <c r="W556" s="13"/>
      <c r="X556" s="13"/>
      <c r="Y556" s="13"/>
      <c r="Z556" s="13"/>
      <c r="AA556" s="13"/>
      <c r="AB556" s="13"/>
      <c r="AC556" s="13"/>
      <c r="AD556" s="13"/>
      <c r="AE556" s="13"/>
      <c r="AT556" s="255" t="s">
        <v>173</v>
      </c>
      <c r="AU556" s="255" t="s">
        <v>86</v>
      </c>
      <c r="AV556" s="13" t="s">
        <v>86</v>
      </c>
      <c r="AW556" s="13" t="s">
        <v>37</v>
      </c>
      <c r="AX556" s="13" t="s">
        <v>76</v>
      </c>
      <c r="AY556" s="255" t="s">
        <v>162</v>
      </c>
    </row>
    <row r="557" s="13" customFormat="1">
      <c r="A557" s="13"/>
      <c r="B557" s="245"/>
      <c r="C557" s="246"/>
      <c r="D557" s="241" t="s">
        <v>173</v>
      </c>
      <c r="E557" s="247" t="s">
        <v>19</v>
      </c>
      <c r="F557" s="248" t="s">
        <v>1192</v>
      </c>
      <c r="G557" s="246"/>
      <c r="H557" s="249">
        <v>724.39999999999998</v>
      </c>
      <c r="I557" s="250"/>
      <c r="J557" s="246"/>
      <c r="K557" s="246"/>
      <c r="L557" s="251"/>
      <c r="M557" s="252"/>
      <c r="N557" s="253"/>
      <c r="O557" s="253"/>
      <c r="P557" s="253"/>
      <c r="Q557" s="253"/>
      <c r="R557" s="253"/>
      <c r="S557" s="253"/>
      <c r="T557" s="254"/>
      <c r="U557" s="13"/>
      <c r="V557" s="13"/>
      <c r="W557" s="13"/>
      <c r="X557" s="13"/>
      <c r="Y557" s="13"/>
      <c r="Z557" s="13"/>
      <c r="AA557" s="13"/>
      <c r="AB557" s="13"/>
      <c r="AC557" s="13"/>
      <c r="AD557" s="13"/>
      <c r="AE557" s="13"/>
      <c r="AT557" s="255" t="s">
        <v>173</v>
      </c>
      <c r="AU557" s="255" t="s">
        <v>86</v>
      </c>
      <c r="AV557" s="13" t="s">
        <v>86</v>
      </c>
      <c r="AW557" s="13" t="s">
        <v>37</v>
      </c>
      <c r="AX557" s="13" t="s">
        <v>76</v>
      </c>
      <c r="AY557" s="255" t="s">
        <v>162</v>
      </c>
    </row>
    <row r="558" s="13" customFormat="1">
      <c r="A558" s="13"/>
      <c r="B558" s="245"/>
      <c r="C558" s="246"/>
      <c r="D558" s="241" t="s">
        <v>173</v>
      </c>
      <c r="E558" s="247" t="s">
        <v>19</v>
      </c>
      <c r="F558" s="248" t="s">
        <v>1193</v>
      </c>
      <c r="G558" s="246"/>
      <c r="H558" s="249">
        <v>236.40000000000001</v>
      </c>
      <c r="I558" s="250"/>
      <c r="J558" s="246"/>
      <c r="K558" s="246"/>
      <c r="L558" s="251"/>
      <c r="M558" s="252"/>
      <c r="N558" s="253"/>
      <c r="O558" s="253"/>
      <c r="P558" s="253"/>
      <c r="Q558" s="253"/>
      <c r="R558" s="253"/>
      <c r="S558" s="253"/>
      <c r="T558" s="254"/>
      <c r="U558" s="13"/>
      <c r="V558" s="13"/>
      <c r="W558" s="13"/>
      <c r="X558" s="13"/>
      <c r="Y558" s="13"/>
      <c r="Z558" s="13"/>
      <c r="AA558" s="13"/>
      <c r="AB558" s="13"/>
      <c r="AC558" s="13"/>
      <c r="AD558" s="13"/>
      <c r="AE558" s="13"/>
      <c r="AT558" s="255" t="s">
        <v>173</v>
      </c>
      <c r="AU558" s="255" t="s">
        <v>86</v>
      </c>
      <c r="AV558" s="13" t="s">
        <v>86</v>
      </c>
      <c r="AW558" s="13" t="s">
        <v>37</v>
      </c>
      <c r="AX558" s="13" t="s">
        <v>76</v>
      </c>
      <c r="AY558" s="255" t="s">
        <v>162</v>
      </c>
    </row>
    <row r="559" s="14" customFormat="1">
      <c r="A559" s="14"/>
      <c r="B559" s="256"/>
      <c r="C559" s="257"/>
      <c r="D559" s="241" t="s">
        <v>173</v>
      </c>
      <c r="E559" s="258" t="s">
        <v>19</v>
      </c>
      <c r="F559" s="259" t="s">
        <v>677</v>
      </c>
      <c r="G559" s="257"/>
      <c r="H559" s="260">
        <v>1949.2000000000001</v>
      </c>
      <c r="I559" s="261"/>
      <c r="J559" s="257"/>
      <c r="K559" s="257"/>
      <c r="L559" s="262"/>
      <c r="M559" s="263"/>
      <c r="N559" s="264"/>
      <c r="O559" s="264"/>
      <c r="P559" s="264"/>
      <c r="Q559" s="264"/>
      <c r="R559" s="264"/>
      <c r="S559" s="264"/>
      <c r="T559" s="265"/>
      <c r="U559" s="14"/>
      <c r="V559" s="14"/>
      <c r="W559" s="14"/>
      <c r="X559" s="14"/>
      <c r="Y559" s="14"/>
      <c r="Z559" s="14"/>
      <c r="AA559" s="14"/>
      <c r="AB559" s="14"/>
      <c r="AC559" s="14"/>
      <c r="AD559" s="14"/>
      <c r="AE559" s="14"/>
      <c r="AT559" s="266" t="s">
        <v>173</v>
      </c>
      <c r="AU559" s="266" t="s">
        <v>86</v>
      </c>
      <c r="AV559" s="14" t="s">
        <v>176</v>
      </c>
      <c r="AW559" s="14" t="s">
        <v>37</v>
      </c>
      <c r="AX559" s="14" t="s">
        <v>76</v>
      </c>
      <c r="AY559" s="266" t="s">
        <v>162</v>
      </c>
    </row>
    <row r="560" s="13" customFormat="1">
      <c r="A560" s="13"/>
      <c r="B560" s="245"/>
      <c r="C560" s="246"/>
      <c r="D560" s="241" t="s">
        <v>173</v>
      </c>
      <c r="E560" s="247" t="s">
        <v>19</v>
      </c>
      <c r="F560" s="248" t="s">
        <v>1194</v>
      </c>
      <c r="G560" s="246"/>
      <c r="H560" s="249">
        <v>54.399999999999999</v>
      </c>
      <c r="I560" s="250"/>
      <c r="J560" s="246"/>
      <c r="K560" s="246"/>
      <c r="L560" s="251"/>
      <c r="M560" s="252"/>
      <c r="N560" s="253"/>
      <c r="O560" s="253"/>
      <c r="P560" s="253"/>
      <c r="Q560" s="253"/>
      <c r="R560" s="253"/>
      <c r="S560" s="253"/>
      <c r="T560" s="254"/>
      <c r="U560" s="13"/>
      <c r="V560" s="13"/>
      <c r="W560" s="13"/>
      <c r="X560" s="13"/>
      <c r="Y560" s="13"/>
      <c r="Z560" s="13"/>
      <c r="AA560" s="13"/>
      <c r="AB560" s="13"/>
      <c r="AC560" s="13"/>
      <c r="AD560" s="13"/>
      <c r="AE560" s="13"/>
      <c r="AT560" s="255" t="s">
        <v>173</v>
      </c>
      <c r="AU560" s="255" t="s">
        <v>86</v>
      </c>
      <c r="AV560" s="13" t="s">
        <v>86</v>
      </c>
      <c r="AW560" s="13" t="s">
        <v>37</v>
      </c>
      <c r="AX560" s="13" t="s">
        <v>76</v>
      </c>
      <c r="AY560" s="255" t="s">
        <v>162</v>
      </c>
    </row>
    <row r="561" s="14" customFormat="1">
      <c r="A561" s="14"/>
      <c r="B561" s="256"/>
      <c r="C561" s="257"/>
      <c r="D561" s="241" t="s">
        <v>173</v>
      </c>
      <c r="E561" s="258" t="s">
        <v>19</v>
      </c>
      <c r="F561" s="259" t="s">
        <v>1195</v>
      </c>
      <c r="G561" s="257"/>
      <c r="H561" s="260">
        <v>54.399999999999999</v>
      </c>
      <c r="I561" s="261"/>
      <c r="J561" s="257"/>
      <c r="K561" s="257"/>
      <c r="L561" s="262"/>
      <c r="M561" s="263"/>
      <c r="N561" s="264"/>
      <c r="O561" s="264"/>
      <c r="P561" s="264"/>
      <c r="Q561" s="264"/>
      <c r="R561" s="264"/>
      <c r="S561" s="264"/>
      <c r="T561" s="265"/>
      <c r="U561" s="14"/>
      <c r="V561" s="14"/>
      <c r="W561" s="14"/>
      <c r="X561" s="14"/>
      <c r="Y561" s="14"/>
      <c r="Z561" s="14"/>
      <c r="AA561" s="14"/>
      <c r="AB561" s="14"/>
      <c r="AC561" s="14"/>
      <c r="AD561" s="14"/>
      <c r="AE561" s="14"/>
      <c r="AT561" s="266" t="s">
        <v>173</v>
      </c>
      <c r="AU561" s="266" t="s">
        <v>86</v>
      </c>
      <c r="AV561" s="14" t="s">
        <v>176</v>
      </c>
      <c r="AW561" s="14" t="s">
        <v>37</v>
      </c>
      <c r="AX561" s="14" t="s">
        <v>76</v>
      </c>
      <c r="AY561" s="266" t="s">
        <v>162</v>
      </c>
    </row>
    <row r="562" s="15" customFormat="1">
      <c r="A562" s="15"/>
      <c r="B562" s="267"/>
      <c r="C562" s="268"/>
      <c r="D562" s="241" t="s">
        <v>173</v>
      </c>
      <c r="E562" s="269" t="s">
        <v>19</v>
      </c>
      <c r="F562" s="270" t="s">
        <v>177</v>
      </c>
      <c r="G562" s="268"/>
      <c r="H562" s="271">
        <v>3048.0000000000005</v>
      </c>
      <c r="I562" s="272"/>
      <c r="J562" s="268"/>
      <c r="K562" s="268"/>
      <c r="L562" s="273"/>
      <c r="M562" s="274"/>
      <c r="N562" s="275"/>
      <c r="O562" s="275"/>
      <c r="P562" s="275"/>
      <c r="Q562" s="275"/>
      <c r="R562" s="275"/>
      <c r="S562" s="275"/>
      <c r="T562" s="276"/>
      <c r="U562" s="15"/>
      <c r="V562" s="15"/>
      <c r="W562" s="15"/>
      <c r="X562" s="15"/>
      <c r="Y562" s="15"/>
      <c r="Z562" s="15"/>
      <c r="AA562" s="15"/>
      <c r="AB562" s="15"/>
      <c r="AC562" s="15"/>
      <c r="AD562" s="15"/>
      <c r="AE562" s="15"/>
      <c r="AT562" s="277" t="s">
        <v>173</v>
      </c>
      <c r="AU562" s="277" t="s">
        <v>86</v>
      </c>
      <c r="AV562" s="15" t="s">
        <v>169</v>
      </c>
      <c r="AW562" s="15" t="s">
        <v>37</v>
      </c>
      <c r="AX562" s="15" t="s">
        <v>84</v>
      </c>
      <c r="AY562" s="277" t="s">
        <v>162</v>
      </c>
    </row>
    <row r="563" s="2" customFormat="1" ht="21.75" customHeight="1">
      <c r="A563" s="40"/>
      <c r="B563" s="41"/>
      <c r="C563" s="228" t="s">
        <v>633</v>
      </c>
      <c r="D563" s="228" t="s">
        <v>164</v>
      </c>
      <c r="E563" s="229" t="s">
        <v>1196</v>
      </c>
      <c r="F563" s="230" t="s">
        <v>1197</v>
      </c>
      <c r="G563" s="231" t="s">
        <v>167</v>
      </c>
      <c r="H563" s="232">
        <v>270.69999999999999</v>
      </c>
      <c r="I563" s="233"/>
      <c r="J563" s="234">
        <f>ROUND(I563*H563,2)</f>
        <v>0</v>
      </c>
      <c r="K563" s="230" t="s">
        <v>168</v>
      </c>
      <c r="L563" s="46"/>
      <c r="M563" s="235" t="s">
        <v>19</v>
      </c>
      <c r="N563" s="236" t="s">
        <v>47</v>
      </c>
      <c r="O563" s="86"/>
      <c r="P563" s="237">
        <f>O563*H563</f>
        <v>0</v>
      </c>
      <c r="Q563" s="237">
        <v>0</v>
      </c>
      <c r="R563" s="237">
        <f>Q563*H563</f>
        <v>0</v>
      </c>
      <c r="S563" s="237">
        <v>0</v>
      </c>
      <c r="T563" s="238">
        <f>S563*H563</f>
        <v>0</v>
      </c>
      <c r="U563" s="40"/>
      <c r="V563" s="40"/>
      <c r="W563" s="40"/>
      <c r="X563" s="40"/>
      <c r="Y563" s="40"/>
      <c r="Z563" s="40"/>
      <c r="AA563" s="40"/>
      <c r="AB563" s="40"/>
      <c r="AC563" s="40"/>
      <c r="AD563" s="40"/>
      <c r="AE563" s="40"/>
      <c r="AR563" s="239" t="s">
        <v>169</v>
      </c>
      <c r="AT563" s="239" t="s">
        <v>164</v>
      </c>
      <c r="AU563" s="239" t="s">
        <v>86</v>
      </c>
      <c r="AY563" s="19" t="s">
        <v>162</v>
      </c>
      <c r="BE563" s="240">
        <f>IF(N563="základní",J563,0)</f>
        <v>0</v>
      </c>
      <c r="BF563" s="240">
        <f>IF(N563="snížená",J563,0)</f>
        <v>0</v>
      </c>
      <c r="BG563" s="240">
        <f>IF(N563="zákl. přenesená",J563,0)</f>
        <v>0</v>
      </c>
      <c r="BH563" s="240">
        <f>IF(N563="sníž. přenesená",J563,0)</f>
        <v>0</v>
      </c>
      <c r="BI563" s="240">
        <f>IF(N563="nulová",J563,0)</f>
        <v>0</v>
      </c>
      <c r="BJ563" s="19" t="s">
        <v>84</v>
      </c>
      <c r="BK563" s="240">
        <f>ROUND(I563*H563,2)</f>
        <v>0</v>
      </c>
      <c r="BL563" s="19" t="s">
        <v>169</v>
      </c>
      <c r="BM563" s="239" t="s">
        <v>1198</v>
      </c>
    </row>
    <row r="564" s="2" customFormat="1">
      <c r="A564" s="40"/>
      <c r="B564" s="41"/>
      <c r="C564" s="42"/>
      <c r="D564" s="241" t="s">
        <v>171</v>
      </c>
      <c r="E564" s="42"/>
      <c r="F564" s="242" t="s">
        <v>1199</v>
      </c>
      <c r="G564" s="42"/>
      <c r="H564" s="42"/>
      <c r="I564" s="148"/>
      <c r="J564" s="42"/>
      <c r="K564" s="42"/>
      <c r="L564" s="46"/>
      <c r="M564" s="243"/>
      <c r="N564" s="244"/>
      <c r="O564" s="86"/>
      <c r="P564" s="86"/>
      <c r="Q564" s="86"/>
      <c r="R564" s="86"/>
      <c r="S564" s="86"/>
      <c r="T564" s="87"/>
      <c r="U564" s="40"/>
      <c r="V564" s="40"/>
      <c r="W564" s="40"/>
      <c r="X564" s="40"/>
      <c r="Y564" s="40"/>
      <c r="Z564" s="40"/>
      <c r="AA564" s="40"/>
      <c r="AB564" s="40"/>
      <c r="AC564" s="40"/>
      <c r="AD564" s="40"/>
      <c r="AE564" s="40"/>
      <c r="AT564" s="19" t="s">
        <v>171</v>
      </c>
      <c r="AU564" s="19" t="s">
        <v>86</v>
      </c>
    </row>
    <row r="565" s="2" customFormat="1" ht="33" customHeight="1">
      <c r="A565" s="40"/>
      <c r="B565" s="41"/>
      <c r="C565" s="228" t="s">
        <v>638</v>
      </c>
      <c r="D565" s="228" t="s">
        <v>164</v>
      </c>
      <c r="E565" s="229" t="s">
        <v>1200</v>
      </c>
      <c r="F565" s="230" t="s">
        <v>1201</v>
      </c>
      <c r="G565" s="231" t="s">
        <v>167</v>
      </c>
      <c r="H565" s="232">
        <v>74</v>
      </c>
      <c r="I565" s="233"/>
      <c r="J565" s="234">
        <f>ROUND(I565*H565,2)</f>
        <v>0</v>
      </c>
      <c r="K565" s="230" t="s">
        <v>168</v>
      </c>
      <c r="L565" s="46"/>
      <c r="M565" s="235" t="s">
        <v>19</v>
      </c>
      <c r="N565" s="236" t="s">
        <v>47</v>
      </c>
      <c r="O565" s="86"/>
      <c r="P565" s="237">
        <f>O565*H565</f>
        <v>0</v>
      </c>
      <c r="Q565" s="237">
        <v>0</v>
      </c>
      <c r="R565" s="237">
        <f>Q565*H565</f>
        <v>0</v>
      </c>
      <c r="S565" s="237">
        <v>0</v>
      </c>
      <c r="T565" s="238">
        <f>S565*H565</f>
        <v>0</v>
      </c>
      <c r="U565" s="40"/>
      <c r="V565" s="40"/>
      <c r="W565" s="40"/>
      <c r="X565" s="40"/>
      <c r="Y565" s="40"/>
      <c r="Z565" s="40"/>
      <c r="AA565" s="40"/>
      <c r="AB565" s="40"/>
      <c r="AC565" s="40"/>
      <c r="AD565" s="40"/>
      <c r="AE565" s="40"/>
      <c r="AR565" s="239" t="s">
        <v>169</v>
      </c>
      <c r="AT565" s="239" t="s">
        <v>164</v>
      </c>
      <c r="AU565" s="239" t="s">
        <v>86</v>
      </c>
      <c r="AY565" s="19" t="s">
        <v>162</v>
      </c>
      <c r="BE565" s="240">
        <f>IF(N565="základní",J565,0)</f>
        <v>0</v>
      </c>
      <c r="BF565" s="240">
        <f>IF(N565="snížená",J565,0)</f>
        <v>0</v>
      </c>
      <c r="BG565" s="240">
        <f>IF(N565="zákl. přenesená",J565,0)</f>
        <v>0</v>
      </c>
      <c r="BH565" s="240">
        <f>IF(N565="sníž. přenesená",J565,0)</f>
        <v>0</v>
      </c>
      <c r="BI565" s="240">
        <f>IF(N565="nulová",J565,0)</f>
        <v>0</v>
      </c>
      <c r="BJ565" s="19" t="s">
        <v>84</v>
      </c>
      <c r="BK565" s="240">
        <f>ROUND(I565*H565,2)</f>
        <v>0</v>
      </c>
      <c r="BL565" s="19" t="s">
        <v>169</v>
      </c>
      <c r="BM565" s="239" t="s">
        <v>1202</v>
      </c>
    </row>
    <row r="566" s="2" customFormat="1">
      <c r="A566" s="40"/>
      <c r="B566" s="41"/>
      <c r="C566" s="42"/>
      <c r="D566" s="241" t="s">
        <v>171</v>
      </c>
      <c r="E566" s="42"/>
      <c r="F566" s="242" t="s">
        <v>1199</v>
      </c>
      <c r="G566" s="42"/>
      <c r="H566" s="42"/>
      <c r="I566" s="148"/>
      <c r="J566" s="42"/>
      <c r="K566" s="42"/>
      <c r="L566" s="46"/>
      <c r="M566" s="243"/>
      <c r="N566" s="244"/>
      <c r="O566" s="86"/>
      <c r="P566" s="86"/>
      <c r="Q566" s="86"/>
      <c r="R566" s="86"/>
      <c r="S566" s="86"/>
      <c r="T566" s="87"/>
      <c r="U566" s="40"/>
      <c r="V566" s="40"/>
      <c r="W566" s="40"/>
      <c r="X566" s="40"/>
      <c r="Y566" s="40"/>
      <c r="Z566" s="40"/>
      <c r="AA566" s="40"/>
      <c r="AB566" s="40"/>
      <c r="AC566" s="40"/>
      <c r="AD566" s="40"/>
      <c r="AE566" s="40"/>
      <c r="AT566" s="19" t="s">
        <v>171</v>
      </c>
      <c r="AU566" s="19" t="s">
        <v>86</v>
      </c>
    </row>
    <row r="567" s="12" customFormat="1" ht="22.8" customHeight="1">
      <c r="A567" s="12"/>
      <c r="B567" s="212"/>
      <c r="C567" s="213"/>
      <c r="D567" s="214" t="s">
        <v>75</v>
      </c>
      <c r="E567" s="226" t="s">
        <v>678</v>
      </c>
      <c r="F567" s="226" t="s">
        <v>679</v>
      </c>
      <c r="G567" s="213"/>
      <c r="H567" s="213"/>
      <c r="I567" s="216"/>
      <c r="J567" s="227">
        <f>BK567</f>
        <v>0</v>
      </c>
      <c r="K567" s="213"/>
      <c r="L567" s="218"/>
      <c r="M567" s="219"/>
      <c r="N567" s="220"/>
      <c r="O567" s="220"/>
      <c r="P567" s="221">
        <f>SUM(P568:P584)</f>
        <v>0</v>
      </c>
      <c r="Q567" s="220"/>
      <c r="R567" s="221">
        <f>SUM(R568:R584)</f>
        <v>0</v>
      </c>
      <c r="S567" s="220"/>
      <c r="T567" s="222">
        <f>SUM(T568:T584)</f>
        <v>0</v>
      </c>
      <c r="U567" s="12"/>
      <c r="V567" s="12"/>
      <c r="W567" s="12"/>
      <c r="X567" s="12"/>
      <c r="Y567" s="12"/>
      <c r="Z567" s="12"/>
      <c r="AA567" s="12"/>
      <c r="AB567" s="12"/>
      <c r="AC567" s="12"/>
      <c r="AD567" s="12"/>
      <c r="AE567" s="12"/>
      <c r="AR567" s="223" t="s">
        <v>84</v>
      </c>
      <c r="AT567" s="224" t="s">
        <v>75</v>
      </c>
      <c r="AU567" s="224" t="s">
        <v>84</v>
      </c>
      <c r="AY567" s="223" t="s">
        <v>162</v>
      </c>
      <c r="BK567" s="225">
        <f>SUM(BK568:BK584)</f>
        <v>0</v>
      </c>
    </row>
    <row r="568" s="2" customFormat="1" ht="21.75" customHeight="1">
      <c r="A568" s="40"/>
      <c r="B568" s="41"/>
      <c r="C568" s="228" t="s">
        <v>644</v>
      </c>
      <c r="D568" s="228" t="s">
        <v>164</v>
      </c>
      <c r="E568" s="229" t="s">
        <v>681</v>
      </c>
      <c r="F568" s="230" t="s">
        <v>682</v>
      </c>
      <c r="G568" s="231" t="s">
        <v>334</v>
      </c>
      <c r="H568" s="232">
        <v>1932.7480000000001</v>
      </c>
      <c r="I568" s="233"/>
      <c r="J568" s="234">
        <f>ROUND(I568*H568,2)</f>
        <v>0</v>
      </c>
      <c r="K568" s="230" t="s">
        <v>168</v>
      </c>
      <c r="L568" s="46"/>
      <c r="M568" s="235" t="s">
        <v>19</v>
      </c>
      <c r="N568" s="236" t="s">
        <v>47</v>
      </c>
      <c r="O568" s="86"/>
      <c r="P568" s="237">
        <f>O568*H568</f>
        <v>0</v>
      </c>
      <c r="Q568" s="237">
        <v>0</v>
      </c>
      <c r="R568" s="237">
        <f>Q568*H568</f>
        <v>0</v>
      </c>
      <c r="S568" s="237">
        <v>0</v>
      </c>
      <c r="T568" s="238">
        <f>S568*H568</f>
        <v>0</v>
      </c>
      <c r="U568" s="40"/>
      <c r="V568" s="40"/>
      <c r="W568" s="40"/>
      <c r="X568" s="40"/>
      <c r="Y568" s="40"/>
      <c r="Z568" s="40"/>
      <c r="AA568" s="40"/>
      <c r="AB568" s="40"/>
      <c r="AC568" s="40"/>
      <c r="AD568" s="40"/>
      <c r="AE568" s="40"/>
      <c r="AR568" s="239" t="s">
        <v>169</v>
      </c>
      <c r="AT568" s="239" t="s">
        <v>164</v>
      </c>
      <c r="AU568" s="239" t="s">
        <v>86</v>
      </c>
      <c r="AY568" s="19" t="s">
        <v>162</v>
      </c>
      <c r="BE568" s="240">
        <f>IF(N568="základní",J568,0)</f>
        <v>0</v>
      </c>
      <c r="BF568" s="240">
        <f>IF(N568="snížená",J568,0)</f>
        <v>0</v>
      </c>
      <c r="BG568" s="240">
        <f>IF(N568="zákl. přenesená",J568,0)</f>
        <v>0</v>
      </c>
      <c r="BH568" s="240">
        <f>IF(N568="sníž. přenesená",J568,0)</f>
        <v>0</v>
      </c>
      <c r="BI568" s="240">
        <f>IF(N568="nulová",J568,0)</f>
        <v>0</v>
      </c>
      <c r="BJ568" s="19" t="s">
        <v>84</v>
      </c>
      <c r="BK568" s="240">
        <f>ROUND(I568*H568,2)</f>
        <v>0</v>
      </c>
      <c r="BL568" s="19" t="s">
        <v>169</v>
      </c>
      <c r="BM568" s="239" t="s">
        <v>1203</v>
      </c>
    </row>
    <row r="569" s="2" customFormat="1">
      <c r="A569" s="40"/>
      <c r="B569" s="41"/>
      <c r="C569" s="42"/>
      <c r="D569" s="241" t="s">
        <v>171</v>
      </c>
      <c r="E569" s="42"/>
      <c r="F569" s="242" t="s">
        <v>684</v>
      </c>
      <c r="G569" s="42"/>
      <c r="H569" s="42"/>
      <c r="I569" s="148"/>
      <c r="J569" s="42"/>
      <c r="K569" s="42"/>
      <c r="L569" s="46"/>
      <c r="M569" s="243"/>
      <c r="N569" s="244"/>
      <c r="O569" s="86"/>
      <c r="P569" s="86"/>
      <c r="Q569" s="86"/>
      <c r="R569" s="86"/>
      <c r="S569" s="86"/>
      <c r="T569" s="87"/>
      <c r="U569" s="40"/>
      <c r="V569" s="40"/>
      <c r="W569" s="40"/>
      <c r="X569" s="40"/>
      <c r="Y569" s="40"/>
      <c r="Z569" s="40"/>
      <c r="AA569" s="40"/>
      <c r="AB569" s="40"/>
      <c r="AC569" s="40"/>
      <c r="AD569" s="40"/>
      <c r="AE569" s="40"/>
      <c r="AT569" s="19" t="s">
        <v>171</v>
      </c>
      <c r="AU569" s="19" t="s">
        <v>86</v>
      </c>
    </row>
    <row r="570" s="2" customFormat="1" ht="21.75" customHeight="1">
      <c r="A570" s="40"/>
      <c r="B570" s="41"/>
      <c r="C570" s="228" t="s">
        <v>650</v>
      </c>
      <c r="D570" s="228" t="s">
        <v>164</v>
      </c>
      <c r="E570" s="229" t="s">
        <v>686</v>
      </c>
      <c r="F570" s="230" t="s">
        <v>687</v>
      </c>
      <c r="G570" s="231" t="s">
        <v>334</v>
      </c>
      <c r="H570" s="232">
        <v>16392.969000000001</v>
      </c>
      <c r="I570" s="233"/>
      <c r="J570" s="234">
        <f>ROUND(I570*H570,2)</f>
        <v>0</v>
      </c>
      <c r="K570" s="230" t="s">
        <v>168</v>
      </c>
      <c r="L570" s="46"/>
      <c r="M570" s="235" t="s">
        <v>19</v>
      </c>
      <c r="N570" s="236" t="s">
        <v>47</v>
      </c>
      <c r="O570" s="86"/>
      <c r="P570" s="237">
        <f>O570*H570</f>
        <v>0</v>
      </c>
      <c r="Q570" s="237">
        <v>0</v>
      </c>
      <c r="R570" s="237">
        <f>Q570*H570</f>
        <v>0</v>
      </c>
      <c r="S570" s="237">
        <v>0</v>
      </c>
      <c r="T570" s="238">
        <f>S570*H570</f>
        <v>0</v>
      </c>
      <c r="U570" s="40"/>
      <c r="V570" s="40"/>
      <c r="W570" s="40"/>
      <c r="X570" s="40"/>
      <c r="Y570" s="40"/>
      <c r="Z570" s="40"/>
      <c r="AA570" s="40"/>
      <c r="AB570" s="40"/>
      <c r="AC570" s="40"/>
      <c r="AD570" s="40"/>
      <c r="AE570" s="40"/>
      <c r="AR570" s="239" t="s">
        <v>169</v>
      </c>
      <c r="AT570" s="239" t="s">
        <v>164</v>
      </c>
      <c r="AU570" s="239" t="s">
        <v>86</v>
      </c>
      <c r="AY570" s="19" t="s">
        <v>162</v>
      </c>
      <c r="BE570" s="240">
        <f>IF(N570="základní",J570,0)</f>
        <v>0</v>
      </c>
      <c r="BF570" s="240">
        <f>IF(N570="snížená",J570,0)</f>
        <v>0</v>
      </c>
      <c r="BG570" s="240">
        <f>IF(N570="zákl. přenesená",J570,0)</f>
        <v>0</v>
      </c>
      <c r="BH570" s="240">
        <f>IF(N570="sníž. přenesená",J570,0)</f>
        <v>0</v>
      </c>
      <c r="BI570" s="240">
        <f>IF(N570="nulová",J570,0)</f>
        <v>0</v>
      </c>
      <c r="BJ570" s="19" t="s">
        <v>84</v>
      </c>
      <c r="BK570" s="240">
        <f>ROUND(I570*H570,2)</f>
        <v>0</v>
      </c>
      <c r="BL570" s="19" t="s">
        <v>169</v>
      </c>
      <c r="BM570" s="239" t="s">
        <v>1204</v>
      </c>
    </row>
    <row r="571" s="2" customFormat="1">
      <c r="A571" s="40"/>
      <c r="B571" s="41"/>
      <c r="C571" s="42"/>
      <c r="D571" s="241" t="s">
        <v>171</v>
      </c>
      <c r="E571" s="42"/>
      <c r="F571" s="242" t="s">
        <v>684</v>
      </c>
      <c r="G571" s="42"/>
      <c r="H571" s="42"/>
      <c r="I571" s="148"/>
      <c r="J571" s="42"/>
      <c r="K571" s="42"/>
      <c r="L571" s="46"/>
      <c r="M571" s="243"/>
      <c r="N571" s="244"/>
      <c r="O571" s="86"/>
      <c r="P571" s="86"/>
      <c r="Q571" s="86"/>
      <c r="R571" s="86"/>
      <c r="S571" s="86"/>
      <c r="T571" s="87"/>
      <c r="U571" s="40"/>
      <c r="V571" s="40"/>
      <c r="W571" s="40"/>
      <c r="X571" s="40"/>
      <c r="Y571" s="40"/>
      <c r="Z571" s="40"/>
      <c r="AA571" s="40"/>
      <c r="AB571" s="40"/>
      <c r="AC571" s="40"/>
      <c r="AD571" s="40"/>
      <c r="AE571" s="40"/>
      <c r="AT571" s="19" t="s">
        <v>171</v>
      </c>
      <c r="AU571" s="19" t="s">
        <v>86</v>
      </c>
    </row>
    <row r="572" s="2" customFormat="1">
      <c r="A572" s="40"/>
      <c r="B572" s="41"/>
      <c r="C572" s="42"/>
      <c r="D572" s="241" t="s">
        <v>356</v>
      </c>
      <c r="E572" s="42"/>
      <c r="F572" s="242" t="s">
        <v>1205</v>
      </c>
      <c r="G572" s="42"/>
      <c r="H572" s="42"/>
      <c r="I572" s="148"/>
      <c r="J572" s="42"/>
      <c r="K572" s="42"/>
      <c r="L572" s="46"/>
      <c r="M572" s="243"/>
      <c r="N572" s="244"/>
      <c r="O572" s="86"/>
      <c r="P572" s="86"/>
      <c r="Q572" s="86"/>
      <c r="R572" s="86"/>
      <c r="S572" s="86"/>
      <c r="T572" s="87"/>
      <c r="U572" s="40"/>
      <c r="V572" s="40"/>
      <c r="W572" s="40"/>
      <c r="X572" s="40"/>
      <c r="Y572" s="40"/>
      <c r="Z572" s="40"/>
      <c r="AA572" s="40"/>
      <c r="AB572" s="40"/>
      <c r="AC572" s="40"/>
      <c r="AD572" s="40"/>
      <c r="AE572" s="40"/>
      <c r="AT572" s="19" t="s">
        <v>356</v>
      </c>
      <c r="AU572" s="19" t="s">
        <v>86</v>
      </c>
    </row>
    <row r="573" s="13" customFormat="1">
      <c r="A573" s="13"/>
      <c r="B573" s="245"/>
      <c r="C573" s="246"/>
      <c r="D573" s="241" t="s">
        <v>173</v>
      </c>
      <c r="E573" s="247" t="s">
        <v>19</v>
      </c>
      <c r="F573" s="248" t="s">
        <v>1206</v>
      </c>
      <c r="G573" s="246"/>
      <c r="H573" s="249">
        <v>16392.969000000001</v>
      </c>
      <c r="I573" s="250"/>
      <c r="J573" s="246"/>
      <c r="K573" s="246"/>
      <c r="L573" s="251"/>
      <c r="M573" s="252"/>
      <c r="N573" s="253"/>
      <c r="O573" s="253"/>
      <c r="P573" s="253"/>
      <c r="Q573" s="253"/>
      <c r="R573" s="253"/>
      <c r="S573" s="253"/>
      <c r="T573" s="254"/>
      <c r="U573" s="13"/>
      <c r="V573" s="13"/>
      <c r="W573" s="13"/>
      <c r="X573" s="13"/>
      <c r="Y573" s="13"/>
      <c r="Z573" s="13"/>
      <c r="AA573" s="13"/>
      <c r="AB573" s="13"/>
      <c r="AC573" s="13"/>
      <c r="AD573" s="13"/>
      <c r="AE573" s="13"/>
      <c r="AT573" s="255" t="s">
        <v>173</v>
      </c>
      <c r="AU573" s="255" t="s">
        <v>86</v>
      </c>
      <c r="AV573" s="13" t="s">
        <v>86</v>
      </c>
      <c r="AW573" s="13" t="s">
        <v>37</v>
      </c>
      <c r="AX573" s="13" t="s">
        <v>76</v>
      </c>
      <c r="AY573" s="255" t="s">
        <v>162</v>
      </c>
    </row>
    <row r="574" s="15" customFormat="1">
      <c r="A574" s="15"/>
      <c r="B574" s="267"/>
      <c r="C574" s="268"/>
      <c r="D574" s="241" t="s">
        <v>173</v>
      </c>
      <c r="E574" s="269" t="s">
        <v>19</v>
      </c>
      <c r="F574" s="270" t="s">
        <v>177</v>
      </c>
      <c r="G574" s="268"/>
      <c r="H574" s="271">
        <v>16392.969000000001</v>
      </c>
      <c r="I574" s="272"/>
      <c r="J574" s="268"/>
      <c r="K574" s="268"/>
      <c r="L574" s="273"/>
      <c r="M574" s="274"/>
      <c r="N574" s="275"/>
      <c r="O574" s="275"/>
      <c r="P574" s="275"/>
      <c r="Q574" s="275"/>
      <c r="R574" s="275"/>
      <c r="S574" s="275"/>
      <c r="T574" s="276"/>
      <c r="U574" s="15"/>
      <c r="V574" s="15"/>
      <c r="W574" s="15"/>
      <c r="X574" s="15"/>
      <c r="Y574" s="15"/>
      <c r="Z574" s="15"/>
      <c r="AA574" s="15"/>
      <c r="AB574" s="15"/>
      <c r="AC574" s="15"/>
      <c r="AD574" s="15"/>
      <c r="AE574" s="15"/>
      <c r="AT574" s="277" t="s">
        <v>173</v>
      </c>
      <c r="AU574" s="277" t="s">
        <v>86</v>
      </c>
      <c r="AV574" s="15" t="s">
        <v>169</v>
      </c>
      <c r="AW574" s="15" t="s">
        <v>37</v>
      </c>
      <c r="AX574" s="15" t="s">
        <v>84</v>
      </c>
      <c r="AY574" s="277" t="s">
        <v>162</v>
      </c>
    </row>
    <row r="575" s="2" customFormat="1" ht="21.75" customHeight="1">
      <c r="A575" s="40"/>
      <c r="B575" s="41"/>
      <c r="C575" s="228" t="s">
        <v>655</v>
      </c>
      <c r="D575" s="228" t="s">
        <v>164</v>
      </c>
      <c r="E575" s="229" t="s">
        <v>692</v>
      </c>
      <c r="F575" s="230" t="s">
        <v>693</v>
      </c>
      <c r="G575" s="231" t="s">
        <v>334</v>
      </c>
      <c r="H575" s="232">
        <v>696.40999999999997</v>
      </c>
      <c r="I575" s="233"/>
      <c r="J575" s="234">
        <f>ROUND(I575*H575,2)</f>
        <v>0</v>
      </c>
      <c r="K575" s="230" t="s">
        <v>168</v>
      </c>
      <c r="L575" s="46"/>
      <c r="M575" s="235" t="s">
        <v>19</v>
      </c>
      <c r="N575" s="236" t="s">
        <v>47</v>
      </c>
      <c r="O575" s="86"/>
      <c r="P575" s="237">
        <f>O575*H575</f>
        <v>0</v>
      </c>
      <c r="Q575" s="237">
        <v>0</v>
      </c>
      <c r="R575" s="237">
        <f>Q575*H575</f>
        <v>0</v>
      </c>
      <c r="S575" s="237">
        <v>0</v>
      </c>
      <c r="T575" s="238">
        <f>S575*H575</f>
        <v>0</v>
      </c>
      <c r="U575" s="40"/>
      <c r="V575" s="40"/>
      <c r="W575" s="40"/>
      <c r="X575" s="40"/>
      <c r="Y575" s="40"/>
      <c r="Z575" s="40"/>
      <c r="AA575" s="40"/>
      <c r="AB575" s="40"/>
      <c r="AC575" s="40"/>
      <c r="AD575" s="40"/>
      <c r="AE575" s="40"/>
      <c r="AR575" s="239" t="s">
        <v>169</v>
      </c>
      <c r="AT575" s="239" t="s">
        <v>164</v>
      </c>
      <c r="AU575" s="239" t="s">
        <v>86</v>
      </c>
      <c r="AY575" s="19" t="s">
        <v>162</v>
      </c>
      <c r="BE575" s="240">
        <f>IF(N575="základní",J575,0)</f>
        <v>0</v>
      </c>
      <c r="BF575" s="240">
        <f>IF(N575="snížená",J575,0)</f>
        <v>0</v>
      </c>
      <c r="BG575" s="240">
        <f>IF(N575="zákl. přenesená",J575,0)</f>
        <v>0</v>
      </c>
      <c r="BH575" s="240">
        <f>IF(N575="sníž. přenesená",J575,0)</f>
        <v>0</v>
      </c>
      <c r="BI575" s="240">
        <f>IF(N575="nulová",J575,0)</f>
        <v>0</v>
      </c>
      <c r="BJ575" s="19" t="s">
        <v>84</v>
      </c>
      <c r="BK575" s="240">
        <f>ROUND(I575*H575,2)</f>
        <v>0</v>
      </c>
      <c r="BL575" s="19" t="s">
        <v>169</v>
      </c>
      <c r="BM575" s="239" t="s">
        <v>1207</v>
      </c>
    </row>
    <row r="576" s="2" customFormat="1">
      <c r="A576" s="40"/>
      <c r="B576" s="41"/>
      <c r="C576" s="42"/>
      <c r="D576" s="241" t="s">
        <v>171</v>
      </c>
      <c r="E576" s="42"/>
      <c r="F576" s="242" t="s">
        <v>695</v>
      </c>
      <c r="G576" s="42"/>
      <c r="H576" s="42"/>
      <c r="I576" s="148"/>
      <c r="J576" s="42"/>
      <c r="K576" s="42"/>
      <c r="L576" s="46"/>
      <c r="M576" s="243"/>
      <c r="N576" s="244"/>
      <c r="O576" s="86"/>
      <c r="P576" s="86"/>
      <c r="Q576" s="86"/>
      <c r="R576" s="86"/>
      <c r="S576" s="86"/>
      <c r="T576" s="87"/>
      <c r="U576" s="40"/>
      <c r="V576" s="40"/>
      <c r="W576" s="40"/>
      <c r="X576" s="40"/>
      <c r="Y576" s="40"/>
      <c r="Z576" s="40"/>
      <c r="AA576" s="40"/>
      <c r="AB576" s="40"/>
      <c r="AC576" s="40"/>
      <c r="AD576" s="40"/>
      <c r="AE576" s="40"/>
      <c r="AT576" s="19" t="s">
        <v>171</v>
      </c>
      <c r="AU576" s="19" t="s">
        <v>86</v>
      </c>
    </row>
    <row r="577" s="13" customFormat="1">
      <c r="A577" s="13"/>
      <c r="B577" s="245"/>
      <c r="C577" s="246"/>
      <c r="D577" s="241" t="s">
        <v>173</v>
      </c>
      <c r="E577" s="247" t="s">
        <v>19</v>
      </c>
      <c r="F577" s="248" t="s">
        <v>1208</v>
      </c>
      <c r="G577" s="246"/>
      <c r="H577" s="249">
        <v>696.40999999999997</v>
      </c>
      <c r="I577" s="250"/>
      <c r="J577" s="246"/>
      <c r="K577" s="246"/>
      <c r="L577" s="251"/>
      <c r="M577" s="252"/>
      <c r="N577" s="253"/>
      <c r="O577" s="253"/>
      <c r="P577" s="253"/>
      <c r="Q577" s="253"/>
      <c r="R577" s="253"/>
      <c r="S577" s="253"/>
      <c r="T577" s="254"/>
      <c r="U577" s="13"/>
      <c r="V577" s="13"/>
      <c r="W577" s="13"/>
      <c r="X577" s="13"/>
      <c r="Y577" s="13"/>
      <c r="Z577" s="13"/>
      <c r="AA577" s="13"/>
      <c r="AB577" s="13"/>
      <c r="AC577" s="13"/>
      <c r="AD577" s="13"/>
      <c r="AE577" s="13"/>
      <c r="AT577" s="255" t="s">
        <v>173</v>
      </c>
      <c r="AU577" s="255" t="s">
        <v>86</v>
      </c>
      <c r="AV577" s="13" t="s">
        <v>86</v>
      </c>
      <c r="AW577" s="13" t="s">
        <v>37</v>
      </c>
      <c r="AX577" s="13" t="s">
        <v>76</v>
      </c>
      <c r="AY577" s="255" t="s">
        <v>162</v>
      </c>
    </row>
    <row r="578" s="15" customFormat="1">
      <c r="A578" s="15"/>
      <c r="B578" s="267"/>
      <c r="C578" s="268"/>
      <c r="D578" s="241" t="s">
        <v>173</v>
      </c>
      <c r="E578" s="269" t="s">
        <v>19</v>
      </c>
      <c r="F578" s="270" t="s">
        <v>177</v>
      </c>
      <c r="G578" s="268"/>
      <c r="H578" s="271">
        <v>696.40999999999997</v>
      </c>
      <c r="I578" s="272"/>
      <c r="J578" s="268"/>
      <c r="K578" s="268"/>
      <c r="L578" s="273"/>
      <c r="M578" s="274"/>
      <c r="N578" s="275"/>
      <c r="O578" s="275"/>
      <c r="P578" s="275"/>
      <c r="Q578" s="275"/>
      <c r="R578" s="275"/>
      <c r="S578" s="275"/>
      <c r="T578" s="276"/>
      <c r="U578" s="15"/>
      <c r="V578" s="15"/>
      <c r="W578" s="15"/>
      <c r="X578" s="15"/>
      <c r="Y578" s="15"/>
      <c r="Z578" s="15"/>
      <c r="AA578" s="15"/>
      <c r="AB578" s="15"/>
      <c r="AC578" s="15"/>
      <c r="AD578" s="15"/>
      <c r="AE578" s="15"/>
      <c r="AT578" s="277" t="s">
        <v>173</v>
      </c>
      <c r="AU578" s="277" t="s">
        <v>86</v>
      </c>
      <c r="AV578" s="15" t="s">
        <v>169</v>
      </c>
      <c r="AW578" s="15" t="s">
        <v>37</v>
      </c>
      <c r="AX578" s="15" t="s">
        <v>84</v>
      </c>
      <c r="AY578" s="277" t="s">
        <v>162</v>
      </c>
    </row>
    <row r="579" s="2" customFormat="1" ht="21.75" customHeight="1">
      <c r="A579" s="40"/>
      <c r="B579" s="41"/>
      <c r="C579" s="228" t="s">
        <v>659</v>
      </c>
      <c r="D579" s="228" t="s">
        <v>164</v>
      </c>
      <c r="E579" s="229" t="s">
        <v>698</v>
      </c>
      <c r="F579" s="230" t="s">
        <v>699</v>
      </c>
      <c r="G579" s="231" t="s">
        <v>334</v>
      </c>
      <c r="H579" s="232">
        <v>898.59900000000005</v>
      </c>
      <c r="I579" s="233"/>
      <c r="J579" s="234">
        <f>ROUND(I579*H579,2)</f>
        <v>0</v>
      </c>
      <c r="K579" s="230" t="s">
        <v>168</v>
      </c>
      <c r="L579" s="46"/>
      <c r="M579" s="235" t="s">
        <v>19</v>
      </c>
      <c r="N579" s="236" t="s">
        <v>47</v>
      </c>
      <c r="O579" s="86"/>
      <c r="P579" s="237">
        <f>O579*H579</f>
        <v>0</v>
      </c>
      <c r="Q579" s="237">
        <v>0</v>
      </c>
      <c r="R579" s="237">
        <f>Q579*H579</f>
        <v>0</v>
      </c>
      <c r="S579" s="237">
        <v>0</v>
      </c>
      <c r="T579" s="238">
        <f>S579*H579</f>
        <v>0</v>
      </c>
      <c r="U579" s="40"/>
      <c r="V579" s="40"/>
      <c r="W579" s="40"/>
      <c r="X579" s="40"/>
      <c r="Y579" s="40"/>
      <c r="Z579" s="40"/>
      <c r="AA579" s="40"/>
      <c r="AB579" s="40"/>
      <c r="AC579" s="40"/>
      <c r="AD579" s="40"/>
      <c r="AE579" s="40"/>
      <c r="AR579" s="239" t="s">
        <v>169</v>
      </c>
      <c r="AT579" s="239" t="s">
        <v>164</v>
      </c>
      <c r="AU579" s="239" t="s">
        <v>86</v>
      </c>
      <c r="AY579" s="19" t="s">
        <v>162</v>
      </c>
      <c r="BE579" s="240">
        <f>IF(N579="základní",J579,0)</f>
        <v>0</v>
      </c>
      <c r="BF579" s="240">
        <f>IF(N579="snížená",J579,0)</f>
        <v>0</v>
      </c>
      <c r="BG579" s="240">
        <f>IF(N579="zákl. přenesená",J579,0)</f>
        <v>0</v>
      </c>
      <c r="BH579" s="240">
        <f>IF(N579="sníž. přenesená",J579,0)</f>
        <v>0</v>
      </c>
      <c r="BI579" s="240">
        <f>IF(N579="nulová",J579,0)</f>
        <v>0</v>
      </c>
      <c r="BJ579" s="19" t="s">
        <v>84</v>
      </c>
      <c r="BK579" s="240">
        <f>ROUND(I579*H579,2)</f>
        <v>0</v>
      </c>
      <c r="BL579" s="19" t="s">
        <v>169</v>
      </c>
      <c r="BM579" s="239" t="s">
        <v>1209</v>
      </c>
    </row>
    <row r="580" s="2" customFormat="1">
      <c r="A580" s="40"/>
      <c r="B580" s="41"/>
      <c r="C580" s="42"/>
      <c r="D580" s="241" t="s">
        <v>171</v>
      </c>
      <c r="E580" s="42"/>
      <c r="F580" s="242" t="s">
        <v>695</v>
      </c>
      <c r="G580" s="42"/>
      <c r="H580" s="42"/>
      <c r="I580" s="148"/>
      <c r="J580" s="42"/>
      <c r="K580" s="42"/>
      <c r="L580" s="46"/>
      <c r="M580" s="243"/>
      <c r="N580" s="244"/>
      <c r="O580" s="86"/>
      <c r="P580" s="86"/>
      <c r="Q580" s="86"/>
      <c r="R580" s="86"/>
      <c r="S580" s="86"/>
      <c r="T580" s="87"/>
      <c r="U580" s="40"/>
      <c r="V580" s="40"/>
      <c r="W580" s="40"/>
      <c r="X580" s="40"/>
      <c r="Y580" s="40"/>
      <c r="Z580" s="40"/>
      <c r="AA580" s="40"/>
      <c r="AB580" s="40"/>
      <c r="AC580" s="40"/>
      <c r="AD580" s="40"/>
      <c r="AE580" s="40"/>
      <c r="AT580" s="19" t="s">
        <v>171</v>
      </c>
      <c r="AU580" s="19" t="s">
        <v>86</v>
      </c>
    </row>
    <row r="581" s="13" customFormat="1">
      <c r="A581" s="13"/>
      <c r="B581" s="245"/>
      <c r="C581" s="246"/>
      <c r="D581" s="241" t="s">
        <v>173</v>
      </c>
      <c r="E581" s="247" t="s">
        <v>19</v>
      </c>
      <c r="F581" s="248" t="s">
        <v>1210</v>
      </c>
      <c r="G581" s="246"/>
      <c r="H581" s="249">
        <v>898.59900000000005</v>
      </c>
      <c r="I581" s="250"/>
      <c r="J581" s="246"/>
      <c r="K581" s="246"/>
      <c r="L581" s="251"/>
      <c r="M581" s="252"/>
      <c r="N581" s="253"/>
      <c r="O581" s="253"/>
      <c r="P581" s="253"/>
      <c r="Q581" s="253"/>
      <c r="R581" s="253"/>
      <c r="S581" s="253"/>
      <c r="T581" s="254"/>
      <c r="U581" s="13"/>
      <c r="V581" s="13"/>
      <c r="W581" s="13"/>
      <c r="X581" s="13"/>
      <c r="Y581" s="13"/>
      <c r="Z581" s="13"/>
      <c r="AA581" s="13"/>
      <c r="AB581" s="13"/>
      <c r="AC581" s="13"/>
      <c r="AD581" s="13"/>
      <c r="AE581" s="13"/>
      <c r="AT581" s="255" t="s">
        <v>173</v>
      </c>
      <c r="AU581" s="255" t="s">
        <v>86</v>
      </c>
      <c r="AV581" s="13" t="s">
        <v>86</v>
      </c>
      <c r="AW581" s="13" t="s">
        <v>37</v>
      </c>
      <c r="AX581" s="13" t="s">
        <v>84</v>
      </c>
      <c r="AY581" s="255" t="s">
        <v>162</v>
      </c>
    </row>
    <row r="582" s="2" customFormat="1" ht="21.75" customHeight="1">
      <c r="A582" s="40"/>
      <c r="B582" s="41"/>
      <c r="C582" s="228" t="s">
        <v>664</v>
      </c>
      <c r="D582" s="228" t="s">
        <v>164</v>
      </c>
      <c r="E582" s="229" t="s">
        <v>1211</v>
      </c>
      <c r="F582" s="230" t="s">
        <v>333</v>
      </c>
      <c r="G582" s="231" t="s">
        <v>334</v>
      </c>
      <c r="H582" s="232">
        <v>226.43199999999999</v>
      </c>
      <c r="I582" s="233"/>
      <c r="J582" s="234">
        <f>ROUND(I582*H582,2)</f>
        <v>0</v>
      </c>
      <c r="K582" s="230" t="s">
        <v>168</v>
      </c>
      <c r="L582" s="46"/>
      <c r="M582" s="235" t="s">
        <v>19</v>
      </c>
      <c r="N582" s="236" t="s">
        <v>47</v>
      </c>
      <c r="O582" s="86"/>
      <c r="P582" s="237">
        <f>O582*H582</f>
        <v>0</v>
      </c>
      <c r="Q582" s="237">
        <v>0</v>
      </c>
      <c r="R582" s="237">
        <f>Q582*H582</f>
        <v>0</v>
      </c>
      <c r="S582" s="237">
        <v>0</v>
      </c>
      <c r="T582" s="238">
        <f>S582*H582</f>
        <v>0</v>
      </c>
      <c r="U582" s="40"/>
      <c r="V582" s="40"/>
      <c r="W582" s="40"/>
      <c r="X582" s="40"/>
      <c r="Y582" s="40"/>
      <c r="Z582" s="40"/>
      <c r="AA582" s="40"/>
      <c r="AB582" s="40"/>
      <c r="AC582" s="40"/>
      <c r="AD582" s="40"/>
      <c r="AE582" s="40"/>
      <c r="AR582" s="239" t="s">
        <v>169</v>
      </c>
      <c r="AT582" s="239" t="s">
        <v>164</v>
      </c>
      <c r="AU582" s="239" t="s">
        <v>86</v>
      </c>
      <c r="AY582" s="19" t="s">
        <v>162</v>
      </c>
      <c r="BE582" s="240">
        <f>IF(N582="základní",J582,0)</f>
        <v>0</v>
      </c>
      <c r="BF582" s="240">
        <f>IF(N582="snížená",J582,0)</f>
        <v>0</v>
      </c>
      <c r="BG582" s="240">
        <f>IF(N582="zákl. přenesená",J582,0)</f>
        <v>0</v>
      </c>
      <c r="BH582" s="240">
        <f>IF(N582="sníž. přenesená",J582,0)</f>
        <v>0</v>
      </c>
      <c r="BI582" s="240">
        <f>IF(N582="nulová",J582,0)</f>
        <v>0</v>
      </c>
      <c r="BJ582" s="19" t="s">
        <v>84</v>
      </c>
      <c r="BK582" s="240">
        <f>ROUND(I582*H582,2)</f>
        <v>0</v>
      </c>
      <c r="BL582" s="19" t="s">
        <v>169</v>
      </c>
      <c r="BM582" s="239" t="s">
        <v>1212</v>
      </c>
    </row>
    <row r="583" s="2" customFormat="1">
      <c r="A583" s="40"/>
      <c r="B583" s="41"/>
      <c r="C583" s="42"/>
      <c r="D583" s="241" t="s">
        <v>171</v>
      </c>
      <c r="E583" s="42"/>
      <c r="F583" s="242" t="s">
        <v>695</v>
      </c>
      <c r="G583" s="42"/>
      <c r="H583" s="42"/>
      <c r="I583" s="148"/>
      <c r="J583" s="42"/>
      <c r="K583" s="42"/>
      <c r="L583" s="46"/>
      <c r="M583" s="243"/>
      <c r="N583" s="244"/>
      <c r="O583" s="86"/>
      <c r="P583" s="86"/>
      <c r="Q583" s="86"/>
      <c r="R583" s="86"/>
      <c r="S583" s="86"/>
      <c r="T583" s="87"/>
      <c r="U583" s="40"/>
      <c r="V583" s="40"/>
      <c r="W583" s="40"/>
      <c r="X583" s="40"/>
      <c r="Y583" s="40"/>
      <c r="Z583" s="40"/>
      <c r="AA583" s="40"/>
      <c r="AB583" s="40"/>
      <c r="AC583" s="40"/>
      <c r="AD583" s="40"/>
      <c r="AE583" s="40"/>
      <c r="AT583" s="19" t="s">
        <v>171</v>
      </c>
      <c r="AU583" s="19" t="s">
        <v>86</v>
      </c>
    </row>
    <row r="584" s="13" customFormat="1">
      <c r="A584" s="13"/>
      <c r="B584" s="245"/>
      <c r="C584" s="246"/>
      <c r="D584" s="241" t="s">
        <v>173</v>
      </c>
      <c r="E584" s="247" t="s">
        <v>19</v>
      </c>
      <c r="F584" s="248" t="s">
        <v>1213</v>
      </c>
      <c r="G584" s="246"/>
      <c r="H584" s="249">
        <v>226.43199999999999</v>
      </c>
      <c r="I584" s="250"/>
      <c r="J584" s="246"/>
      <c r="K584" s="246"/>
      <c r="L584" s="251"/>
      <c r="M584" s="252"/>
      <c r="N584" s="253"/>
      <c r="O584" s="253"/>
      <c r="P584" s="253"/>
      <c r="Q584" s="253"/>
      <c r="R584" s="253"/>
      <c r="S584" s="253"/>
      <c r="T584" s="254"/>
      <c r="U584" s="13"/>
      <c r="V584" s="13"/>
      <c r="W584" s="13"/>
      <c r="X584" s="13"/>
      <c r="Y584" s="13"/>
      <c r="Z584" s="13"/>
      <c r="AA584" s="13"/>
      <c r="AB584" s="13"/>
      <c r="AC584" s="13"/>
      <c r="AD584" s="13"/>
      <c r="AE584" s="13"/>
      <c r="AT584" s="255" t="s">
        <v>173</v>
      </c>
      <c r="AU584" s="255" t="s">
        <v>86</v>
      </c>
      <c r="AV584" s="13" t="s">
        <v>86</v>
      </c>
      <c r="AW584" s="13" t="s">
        <v>37</v>
      </c>
      <c r="AX584" s="13" t="s">
        <v>84</v>
      </c>
      <c r="AY584" s="255" t="s">
        <v>162</v>
      </c>
    </row>
    <row r="585" s="12" customFormat="1" ht="22.8" customHeight="1">
      <c r="A585" s="12"/>
      <c r="B585" s="212"/>
      <c r="C585" s="213"/>
      <c r="D585" s="214" t="s">
        <v>75</v>
      </c>
      <c r="E585" s="226" t="s">
        <v>702</v>
      </c>
      <c r="F585" s="226" t="s">
        <v>703</v>
      </c>
      <c r="G585" s="213"/>
      <c r="H585" s="213"/>
      <c r="I585" s="216"/>
      <c r="J585" s="227">
        <f>BK585</f>
        <v>0</v>
      </c>
      <c r="K585" s="213"/>
      <c r="L585" s="218"/>
      <c r="M585" s="219"/>
      <c r="N585" s="220"/>
      <c r="O585" s="220"/>
      <c r="P585" s="221">
        <f>SUM(P586:P587)</f>
        <v>0</v>
      </c>
      <c r="Q585" s="220"/>
      <c r="R585" s="221">
        <f>SUM(R586:R587)</f>
        <v>0</v>
      </c>
      <c r="S585" s="220"/>
      <c r="T585" s="222">
        <f>SUM(T586:T587)</f>
        <v>0</v>
      </c>
      <c r="U585" s="12"/>
      <c r="V585" s="12"/>
      <c r="W585" s="12"/>
      <c r="X585" s="12"/>
      <c r="Y585" s="12"/>
      <c r="Z585" s="12"/>
      <c r="AA585" s="12"/>
      <c r="AB585" s="12"/>
      <c r="AC585" s="12"/>
      <c r="AD585" s="12"/>
      <c r="AE585" s="12"/>
      <c r="AR585" s="223" t="s">
        <v>84</v>
      </c>
      <c r="AT585" s="224" t="s">
        <v>75</v>
      </c>
      <c r="AU585" s="224" t="s">
        <v>84</v>
      </c>
      <c r="AY585" s="223" t="s">
        <v>162</v>
      </c>
      <c r="BK585" s="225">
        <f>SUM(BK586:BK587)</f>
        <v>0</v>
      </c>
    </row>
    <row r="586" s="2" customFormat="1" ht="21.75" customHeight="1">
      <c r="A586" s="40"/>
      <c r="B586" s="41"/>
      <c r="C586" s="228" t="s">
        <v>669</v>
      </c>
      <c r="D586" s="228" t="s">
        <v>164</v>
      </c>
      <c r="E586" s="229" t="s">
        <v>705</v>
      </c>
      <c r="F586" s="230" t="s">
        <v>706</v>
      </c>
      <c r="G586" s="231" t="s">
        <v>334</v>
      </c>
      <c r="H586" s="232">
        <v>325.07799999999997</v>
      </c>
      <c r="I586" s="233"/>
      <c r="J586" s="234">
        <f>ROUND(I586*H586,2)</f>
        <v>0</v>
      </c>
      <c r="K586" s="230" t="s">
        <v>168</v>
      </c>
      <c r="L586" s="46"/>
      <c r="M586" s="235" t="s">
        <v>19</v>
      </c>
      <c r="N586" s="236" t="s">
        <v>47</v>
      </c>
      <c r="O586" s="86"/>
      <c r="P586" s="237">
        <f>O586*H586</f>
        <v>0</v>
      </c>
      <c r="Q586" s="237">
        <v>0</v>
      </c>
      <c r="R586" s="237">
        <f>Q586*H586</f>
        <v>0</v>
      </c>
      <c r="S586" s="237">
        <v>0</v>
      </c>
      <c r="T586" s="238">
        <f>S586*H586</f>
        <v>0</v>
      </c>
      <c r="U586" s="40"/>
      <c r="V586" s="40"/>
      <c r="W586" s="40"/>
      <c r="X586" s="40"/>
      <c r="Y586" s="40"/>
      <c r="Z586" s="40"/>
      <c r="AA586" s="40"/>
      <c r="AB586" s="40"/>
      <c r="AC586" s="40"/>
      <c r="AD586" s="40"/>
      <c r="AE586" s="40"/>
      <c r="AR586" s="239" t="s">
        <v>169</v>
      </c>
      <c r="AT586" s="239" t="s">
        <v>164</v>
      </c>
      <c r="AU586" s="239" t="s">
        <v>86</v>
      </c>
      <c r="AY586" s="19" t="s">
        <v>162</v>
      </c>
      <c r="BE586" s="240">
        <f>IF(N586="základní",J586,0)</f>
        <v>0</v>
      </c>
      <c r="BF586" s="240">
        <f>IF(N586="snížená",J586,0)</f>
        <v>0</v>
      </c>
      <c r="BG586" s="240">
        <f>IF(N586="zákl. přenesená",J586,0)</f>
        <v>0</v>
      </c>
      <c r="BH586" s="240">
        <f>IF(N586="sníž. přenesená",J586,0)</f>
        <v>0</v>
      </c>
      <c r="BI586" s="240">
        <f>IF(N586="nulová",J586,0)</f>
        <v>0</v>
      </c>
      <c r="BJ586" s="19" t="s">
        <v>84</v>
      </c>
      <c r="BK586" s="240">
        <f>ROUND(I586*H586,2)</f>
        <v>0</v>
      </c>
      <c r="BL586" s="19" t="s">
        <v>169</v>
      </c>
      <c r="BM586" s="239" t="s">
        <v>1214</v>
      </c>
    </row>
    <row r="587" s="2" customFormat="1">
      <c r="A587" s="40"/>
      <c r="B587" s="41"/>
      <c r="C587" s="42"/>
      <c r="D587" s="241" t="s">
        <v>171</v>
      </c>
      <c r="E587" s="42"/>
      <c r="F587" s="242" t="s">
        <v>708</v>
      </c>
      <c r="G587" s="42"/>
      <c r="H587" s="42"/>
      <c r="I587" s="148"/>
      <c r="J587" s="42"/>
      <c r="K587" s="42"/>
      <c r="L587" s="46"/>
      <c r="M587" s="303"/>
      <c r="N587" s="304"/>
      <c r="O587" s="300"/>
      <c r="P587" s="300"/>
      <c r="Q587" s="300"/>
      <c r="R587" s="300"/>
      <c r="S587" s="300"/>
      <c r="T587" s="305"/>
      <c r="U587" s="40"/>
      <c r="V587" s="40"/>
      <c r="W587" s="40"/>
      <c r="X587" s="40"/>
      <c r="Y587" s="40"/>
      <c r="Z587" s="40"/>
      <c r="AA587" s="40"/>
      <c r="AB587" s="40"/>
      <c r="AC587" s="40"/>
      <c r="AD587" s="40"/>
      <c r="AE587" s="40"/>
      <c r="AT587" s="19" t="s">
        <v>171</v>
      </c>
      <c r="AU587" s="19" t="s">
        <v>86</v>
      </c>
    </row>
    <row r="588" s="2" customFormat="1" ht="6.96" customHeight="1">
      <c r="A588" s="40"/>
      <c r="B588" s="61"/>
      <c r="C588" s="62"/>
      <c r="D588" s="62"/>
      <c r="E588" s="62"/>
      <c r="F588" s="62"/>
      <c r="G588" s="62"/>
      <c r="H588" s="62"/>
      <c r="I588" s="177"/>
      <c r="J588" s="62"/>
      <c r="K588" s="62"/>
      <c r="L588" s="46"/>
      <c r="M588" s="40"/>
      <c r="O588" s="40"/>
      <c r="P588" s="40"/>
      <c r="Q588" s="40"/>
      <c r="R588" s="40"/>
      <c r="S588" s="40"/>
      <c r="T588" s="40"/>
      <c r="U588" s="40"/>
      <c r="V588" s="40"/>
      <c r="W588" s="40"/>
      <c r="X588" s="40"/>
      <c r="Y588" s="40"/>
      <c r="Z588" s="40"/>
      <c r="AA588" s="40"/>
      <c r="AB588" s="40"/>
      <c r="AC588" s="40"/>
      <c r="AD588" s="40"/>
      <c r="AE588" s="40"/>
    </row>
  </sheetData>
  <sheetProtection sheet="1" autoFilter="0" formatColumns="0" formatRows="0" objects="1" scenarios="1" spinCount="100000" saltValue="Lr45hB+MGMyiUTISJ2ZJg1Ih837BZPeJ1tNrG5Be8BOdS/tzXRZW/lACPmVjZEDFkFWiedYl29yIg/8Fg5Xf4A==" hashValue="8imEbXgUs0cw0Y6Dg/OUhHoeJ8CjkgN7WaSYasR4Bk52b29jLbT1EqAguKPGze13tOVgA+cFQhPTrXzENG9cGg==" algorithmName="SHA-512" password="CC35"/>
  <autoFilter ref="C87:K587"/>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9" t="s">
        <v>96</v>
      </c>
    </row>
    <row r="3" s="1" customFormat="1" ht="6.96" customHeight="1">
      <c r="B3" s="141"/>
      <c r="C3" s="142"/>
      <c r="D3" s="142"/>
      <c r="E3" s="142"/>
      <c r="F3" s="142"/>
      <c r="G3" s="142"/>
      <c r="H3" s="142"/>
      <c r="I3" s="143"/>
      <c r="J3" s="142"/>
      <c r="K3" s="142"/>
      <c r="L3" s="22"/>
      <c r="AT3" s="19" t="s">
        <v>86</v>
      </c>
    </row>
    <row r="4" s="1" customFormat="1" ht="24.96" customHeight="1">
      <c r="B4" s="22"/>
      <c r="D4" s="144" t="s">
        <v>127</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Splašková kanalizace Mělice s převedením odpadníchvod do Lohenic</v>
      </c>
      <c r="F7" s="146"/>
      <c r="G7" s="146"/>
      <c r="H7" s="146"/>
      <c r="I7" s="140"/>
      <c r="L7" s="22"/>
    </row>
    <row r="8" s="1" customFormat="1" ht="12" customHeight="1">
      <c r="B8" s="22"/>
      <c r="D8" s="146" t="s">
        <v>128</v>
      </c>
      <c r="I8" s="140"/>
      <c r="L8" s="22"/>
    </row>
    <row r="9" s="2" customFormat="1" ht="16.5" customHeight="1">
      <c r="A9" s="40"/>
      <c r="B9" s="46"/>
      <c r="C9" s="40"/>
      <c r="D9" s="40"/>
      <c r="E9" s="147" t="s">
        <v>1215</v>
      </c>
      <c r="F9" s="40"/>
      <c r="G9" s="40"/>
      <c r="H9" s="40"/>
      <c r="I9" s="148"/>
      <c r="J9" s="40"/>
      <c r="K9" s="40"/>
      <c r="L9" s="149"/>
      <c r="S9" s="40"/>
      <c r="T9" s="40"/>
      <c r="U9" s="40"/>
      <c r="V9" s="40"/>
      <c r="W9" s="40"/>
      <c r="X9" s="40"/>
      <c r="Y9" s="40"/>
      <c r="Z9" s="40"/>
      <c r="AA9" s="40"/>
      <c r="AB9" s="40"/>
      <c r="AC9" s="40"/>
      <c r="AD9" s="40"/>
      <c r="AE9" s="40"/>
    </row>
    <row r="10" s="2" customFormat="1" ht="12" customHeight="1">
      <c r="A10" s="40"/>
      <c r="B10" s="46"/>
      <c r="C10" s="40"/>
      <c r="D10" s="146" t="s">
        <v>1216</v>
      </c>
      <c r="E10" s="40"/>
      <c r="F10" s="40"/>
      <c r="G10" s="40"/>
      <c r="H10" s="40"/>
      <c r="I10" s="148"/>
      <c r="J10" s="40"/>
      <c r="K10" s="40"/>
      <c r="L10" s="149"/>
      <c r="S10" s="40"/>
      <c r="T10" s="40"/>
      <c r="U10" s="40"/>
      <c r="V10" s="40"/>
      <c r="W10" s="40"/>
      <c r="X10" s="40"/>
      <c r="Y10" s="40"/>
      <c r="Z10" s="40"/>
      <c r="AA10" s="40"/>
      <c r="AB10" s="40"/>
      <c r="AC10" s="40"/>
      <c r="AD10" s="40"/>
      <c r="AE10" s="40"/>
    </row>
    <row r="11" s="2" customFormat="1" ht="16.5" customHeight="1">
      <c r="A11" s="40"/>
      <c r="B11" s="46"/>
      <c r="C11" s="40"/>
      <c r="D11" s="40"/>
      <c r="E11" s="150" t="s">
        <v>1217</v>
      </c>
      <c r="F11" s="40"/>
      <c r="G11" s="40"/>
      <c r="H11" s="40"/>
      <c r="I11" s="148"/>
      <c r="J11" s="40"/>
      <c r="K11" s="40"/>
      <c r="L11" s="149"/>
      <c r="S11" s="40"/>
      <c r="T11" s="40"/>
      <c r="U11" s="40"/>
      <c r="V11" s="40"/>
      <c r="W11" s="40"/>
      <c r="X11" s="40"/>
      <c r="Y11" s="40"/>
      <c r="Z11" s="40"/>
      <c r="AA11" s="40"/>
      <c r="AB11" s="40"/>
      <c r="AC11" s="40"/>
      <c r="AD11" s="40"/>
      <c r="AE11" s="40"/>
    </row>
    <row r="12" s="2" customFormat="1">
      <c r="A12" s="40"/>
      <c r="B12" s="46"/>
      <c r="C12" s="40"/>
      <c r="D12" s="40"/>
      <c r="E12" s="40"/>
      <c r="F12" s="40"/>
      <c r="G12" s="40"/>
      <c r="H12" s="40"/>
      <c r="I12" s="148"/>
      <c r="J12" s="40"/>
      <c r="K12" s="40"/>
      <c r="L12" s="149"/>
      <c r="S12" s="40"/>
      <c r="T12" s="40"/>
      <c r="U12" s="40"/>
      <c r="V12" s="40"/>
      <c r="W12" s="40"/>
      <c r="X12" s="40"/>
      <c r="Y12" s="40"/>
      <c r="Z12" s="40"/>
      <c r="AA12" s="40"/>
      <c r="AB12" s="40"/>
      <c r="AC12" s="40"/>
      <c r="AD12" s="40"/>
      <c r="AE12" s="40"/>
    </row>
    <row r="13" s="2" customFormat="1" ht="12" customHeight="1">
      <c r="A13" s="40"/>
      <c r="B13" s="46"/>
      <c r="C13" s="40"/>
      <c r="D13" s="146" t="s">
        <v>18</v>
      </c>
      <c r="E13" s="40"/>
      <c r="F13" s="135" t="s">
        <v>19</v>
      </c>
      <c r="G13" s="40"/>
      <c r="H13" s="40"/>
      <c r="I13" s="151" t="s">
        <v>20</v>
      </c>
      <c r="J13" s="135" t="s">
        <v>19</v>
      </c>
      <c r="K13" s="40"/>
      <c r="L13" s="149"/>
      <c r="S13" s="40"/>
      <c r="T13" s="40"/>
      <c r="U13" s="40"/>
      <c r="V13" s="40"/>
      <c r="W13" s="40"/>
      <c r="X13" s="40"/>
      <c r="Y13" s="40"/>
      <c r="Z13" s="40"/>
      <c r="AA13" s="40"/>
      <c r="AB13" s="40"/>
      <c r="AC13" s="40"/>
      <c r="AD13" s="40"/>
      <c r="AE13" s="40"/>
    </row>
    <row r="14" s="2" customFormat="1" ht="12" customHeight="1">
      <c r="A14" s="40"/>
      <c r="B14" s="46"/>
      <c r="C14" s="40"/>
      <c r="D14" s="146" t="s">
        <v>21</v>
      </c>
      <c r="E14" s="40"/>
      <c r="F14" s="135" t="s">
        <v>22</v>
      </c>
      <c r="G14" s="40"/>
      <c r="H14" s="40"/>
      <c r="I14" s="151" t="s">
        <v>23</v>
      </c>
      <c r="J14" s="152" t="str">
        <f>'Rekapitulace stavby'!AN8</f>
        <v>24. 5. 2019</v>
      </c>
      <c r="K14" s="40"/>
      <c r="L14" s="149"/>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8"/>
      <c r="J15" s="40"/>
      <c r="K15" s="40"/>
      <c r="L15" s="149"/>
      <c r="S15" s="40"/>
      <c r="T15" s="40"/>
      <c r="U15" s="40"/>
      <c r="V15" s="40"/>
      <c r="W15" s="40"/>
      <c r="X15" s="40"/>
      <c r="Y15" s="40"/>
      <c r="Z15" s="40"/>
      <c r="AA15" s="40"/>
      <c r="AB15" s="40"/>
      <c r="AC15" s="40"/>
      <c r="AD15" s="40"/>
      <c r="AE15" s="40"/>
    </row>
    <row r="16" s="2" customFormat="1" ht="12" customHeight="1">
      <c r="A16" s="40"/>
      <c r="B16" s="46"/>
      <c r="C16" s="40"/>
      <c r="D16" s="146" t="s">
        <v>25</v>
      </c>
      <c r="E16" s="40"/>
      <c r="F16" s="40"/>
      <c r="G16" s="40"/>
      <c r="H16" s="40"/>
      <c r="I16" s="151" t="s">
        <v>26</v>
      </c>
      <c r="J16" s="135" t="s">
        <v>19</v>
      </c>
      <c r="K16" s="40"/>
      <c r="L16" s="149"/>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51" t="s">
        <v>29</v>
      </c>
      <c r="J17" s="135" t="s">
        <v>19</v>
      </c>
      <c r="K17" s="40"/>
      <c r="L17" s="149"/>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8"/>
      <c r="J18" s="40"/>
      <c r="K18" s="40"/>
      <c r="L18" s="149"/>
      <c r="S18" s="40"/>
      <c r="T18" s="40"/>
      <c r="U18" s="40"/>
      <c r="V18" s="40"/>
      <c r="W18" s="40"/>
      <c r="X18" s="40"/>
      <c r="Y18" s="40"/>
      <c r="Z18" s="40"/>
      <c r="AA18" s="40"/>
      <c r="AB18" s="40"/>
      <c r="AC18" s="40"/>
      <c r="AD18" s="40"/>
      <c r="AE18" s="40"/>
    </row>
    <row r="19" s="2" customFormat="1" ht="12" customHeight="1">
      <c r="A19" s="40"/>
      <c r="B19" s="46"/>
      <c r="C19" s="40"/>
      <c r="D19" s="146" t="s">
        <v>31</v>
      </c>
      <c r="E19" s="40"/>
      <c r="F19" s="40"/>
      <c r="G19" s="40"/>
      <c r="H19" s="40"/>
      <c r="I19" s="151" t="s">
        <v>26</v>
      </c>
      <c r="J19" s="35" t="str">
        <f>'Rekapitulace stavby'!AN13</f>
        <v>Vyplň údaj</v>
      </c>
      <c r="K19" s="40"/>
      <c r="L19" s="149"/>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1" t="s">
        <v>29</v>
      </c>
      <c r="J20" s="35" t="str">
        <f>'Rekapitulace stavby'!AN14</f>
        <v>Vyplň údaj</v>
      </c>
      <c r="K20" s="40"/>
      <c r="L20" s="149"/>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8"/>
      <c r="J21" s="40"/>
      <c r="K21" s="40"/>
      <c r="L21" s="149"/>
      <c r="S21" s="40"/>
      <c r="T21" s="40"/>
      <c r="U21" s="40"/>
      <c r="V21" s="40"/>
      <c r="W21" s="40"/>
      <c r="X21" s="40"/>
      <c r="Y21" s="40"/>
      <c r="Z21" s="40"/>
      <c r="AA21" s="40"/>
      <c r="AB21" s="40"/>
      <c r="AC21" s="40"/>
      <c r="AD21" s="40"/>
      <c r="AE21" s="40"/>
    </row>
    <row r="22" s="2" customFormat="1" ht="12" customHeight="1">
      <c r="A22" s="40"/>
      <c r="B22" s="46"/>
      <c r="C22" s="40"/>
      <c r="D22" s="146" t="s">
        <v>33</v>
      </c>
      <c r="E22" s="40"/>
      <c r="F22" s="40"/>
      <c r="G22" s="40"/>
      <c r="H22" s="40"/>
      <c r="I22" s="151" t="s">
        <v>26</v>
      </c>
      <c r="J22" s="135" t="s">
        <v>19</v>
      </c>
      <c r="K22" s="40"/>
      <c r="L22" s="149"/>
      <c r="S22" s="40"/>
      <c r="T22" s="40"/>
      <c r="U22" s="40"/>
      <c r="V22" s="40"/>
      <c r="W22" s="40"/>
      <c r="X22" s="40"/>
      <c r="Y22" s="40"/>
      <c r="Z22" s="40"/>
      <c r="AA22" s="40"/>
      <c r="AB22" s="40"/>
      <c r="AC22" s="40"/>
      <c r="AD22" s="40"/>
      <c r="AE22" s="40"/>
    </row>
    <row r="23" s="2" customFormat="1" ht="18" customHeight="1">
      <c r="A23" s="40"/>
      <c r="B23" s="46"/>
      <c r="C23" s="40"/>
      <c r="D23" s="40"/>
      <c r="E23" s="135" t="s">
        <v>35</v>
      </c>
      <c r="F23" s="40"/>
      <c r="G23" s="40"/>
      <c r="H23" s="40"/>
      <c r="I23" s="151" t="s">
        <v>29</v>
      </c>
      <c r="J23" s="135" t="s">
        <v>19</v>
      </c>
      <c r="K23" s="40"/>
      <c r="L23" s="149"/>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8"/>
      <c r="J24" s="40"/>
      <c r="K24" s="40"/>
      <c r="L24" s="149"/>
      <c r="S24" s="40"/>
      <c r="T24" s="40"/>
      <c r="U24" s="40"/>
      <c r="V24" s="40"/>
      <c r="W24" s="40"/>
      <c r="X24" s="40"/>
      <c r="Y24" s="40"/>
      <c r="Z24" s="40"/>
      <c r="AA24" s="40"/>
      <c r="AB24" s="40"/>
      <c r="AC24" s="40"/>
      <c r="AD24" s="40"/>
      <c r="AE24" s="40"/>
    </row>
    <row r="25" s="2" customFormat="1" ht="12" customHeight="1">
      <c r="A25" s="40"/>
      <c r="B25" s="46"/>
      <c r="C25" s="40"/>
      <c r="D25" s="146" t="s">
        <v>38</v>
      </c>
      <c r="E25" s="40"/>
      <c r="F25" s="40"/>
      <c r="G25" s="40"/>
      <c r="H25" s="40"/>
      <c r="I25" s="151" t="s">
        <v>26</v>
      </c>
      <c r="J25" s="135" t="s">
        <v>19</v>
      </c>
      <c r="K25" s="40"/>
      <c r="L25" s="149"/>
      <c r="S25" s="40"/>
      <c r="T25" s="40"/>
      <c r="U25" s="40"/>
      <c r="V25" s="40"/>
      <c r="W25" s="40"/>
      <c r="X25" s="40"/>
      <c r="Y25" s="40"/>
      <c r="Z25" s="40"/>
      <c r="AA25" s="40"/>
      <c r="AB25" s="40"/>
      <c r="AC25" s="40"/>
      <c r="AD25" s="40"/>
      <c r="AE25" s="40"/>
    </row>
    <row r="26" s="2" customFormat="1" ht="18" customHeight="1">
      <c r="A26" s="40"/>
      <c r="B26" s="46"/>
      <c r="C26" s="40"/>
      <c r="D26" s="40"/>
      <c r="E26" s="135" t="s">
        <v>130</v>
      </c>
      <c r="F26" s="40"/>
      <c r="G26" s="40"/>
      <c r="H26" s="40"/>
      <c r="I26" s="151" t="s">
        <v>29</v>
      </c>
      <c r="J26" s="135" t="s">
        <v>19</v>
      </c>
      <c r="K26" s="40"/>
      <c r="L26" s="149"/>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8"/>
      <c r="J27" s="40"/>
      <c r="K27" s="40"/>
      <c r="L27" s="149"/>
      <c r="S27" s="40"/>
      <c r="T27" s="40"/>
      <c r="U27" s="40"/>
      <c r="V27" s="40"/>
      <c r="W27" s="40"/>
      <c r="X27" s="40"/>
      <c r="Y27" s="40"/>
      <c r="Z27" s="40"/>
      <c r="AA27" s="40"/>
      <c r="AB27" s="40"/>
      <c r="AC27" s="40"/>
      <c r="AD27" s="40"/>
      <c r="AE27" s="40"/>
    </row>
    <row r="28" s="2" customFormat="1" ht="12" customHeight="1">
      <c r="A28" s="40"/>
      <c r="B28" s="46"/>
      <c r="C28" s="40"/>
      <c r="D28" s="146" t="s">
        <v>40</v>
      </c>
      <c r="E28" s="40"/>
      <c r="F28" s="40"/>
      <c r="G28" s="40"/>
      <c r="H28" s="40"/>
      <c r="I28" s="148"/>
      <c r="J28" s="40"/>
      <c r="K28" s="40"/>
      <c r="L28" s="149"/>
      <c r="S28" s="40"/>
      <c r="T28" s="40"/>
      <c r="U28" s="40"/>
      <c r="V28" s="40"/>
      <c r="W28" s="40"/>
      <c r="X28" s="40"/>
      <c r="Y28" s="40"/>
      <c r="Z28" s="40"/>
      <c r="AA28" s="40"/>
      <c r="AB28" s="40"/>
      <c r="AC28" s="40"/>
      <c r="AD28" s="40"/>
      <c r="AE28" s="40"/>
    </row>
    <row r="29" s="8" customFormat="1" ht="16.5" customHeight="1">
      <c r="A29" s="153"/>
      <c r="B29" s="154"/>
      <c r="C29" s="153"/>
      <c r="D29" s="153"/>
      <c r="E29" s="155" t="s">
        <v>19</v>
      </c>
      <c r="F29" s="155"/>
      <c r="G29" s="155"/>
      <c r="H29" s="155"/>
      <c r="I29" s="156"/>
      <c r="J29" s="153"/>
      <c r="K29" s="153"/>
      <c r="L29" s="157"/>
      <c r="S29" s="153"/>
      <c r="T29" s="153"/>
      <c r="U29" s="153"/>
      <c r="V29" s="153"/>
      <c r="W29" s="153"/>
      <c r="X29" s="153"/>
      <c r="Y29" s="153"/>
      <c r="Z29" s="153"/>
      <c r="AA29" s="153"/>
      <c r="AB29" s="153"/>
      <c r="AC29" s="153"/>
      <c r="AD29" s="153"/>
      <c r="AE29" s="153"/>
    </row>
    <row r="30" s="2" customFormat="1" ht="6.96" customHeight="1">
      <c r="A30" s="40"/>
      <c r="B30" s="46"/>
      <c r="C30" s="40"/>
      <c r="D30" s="40"/>
      <c r="E30" s="40"/>
      <c r="F30" s="40"/>
      <c r="G30" s="40"/>
      <c r="H30" s="40"/>
      <c r="I30" s="148"/>
      <c r="J30" s="40"/>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25.44" customHeight="1">
      <c r="A32" s="40"/>
      <c r="B32" s="46"/>
      <c r="C32" s="40"/>
      <c r="D32" s="160" t="s">
        <v>42</v>
      </c>
      <c r="E32" s="40"/>
      <c r="F32" s="40"/>
      <c r="G32" s="40"/>
      <c r="H32" s="40"/>
      <c r="I32" s="148"/>
      <c r="J32" s="161">
        <f>ROUND(J90, 2)</f>
        <v>0</v>
      </c>
      <c r="K32" s="40"/>
      <c r="L32" s="149"/>
      <c r="S32" s="40"/>
      <c r="T32" s="40"/>
      <c r="U32" s="40"/>
      <c r="V32" s="40"/>
      <c r="W32" s="40"/>
      <c r="X32" s="40"/>
      <c r="Y32" s="40"/>
      <c r="Z32" s="40"/>
      <c r="AA32" s="40"/>
      <c r="AB32" s="40"/>
      <c r="AC32" s="40"/>
      <c r="AD32" s="40"/>
      <c r="AE32" s="40"/>
    </row>
    <row r="33" s="2" customFormat="1" ht="6.96" customHeight="1">
      <c r="A33" s="40"/>
      <c r="B33" s="46"/>
      <c r="C33" s="40"/>
      <c r="D33" s="158"/>
      <c r="E33" s="158"/>
      <c r="F33" s="158"/>
      <c r="G33" s="158"/>
      <c r="H33" s="158"/>
      <c r="I33" s="159"/>
      <c r="J33" s="158"/>
      <c r="K33" s="158"/>
      <c r="L33" s="149"/>
      <c r="S33" s="40"/>
      <c r="T33" s="40"/>
      <c r="U33" s="40"/>
      <c r="V33" s="40"/>
      <c r="W33" s="40"/>
      <c r="X33" s="40"/>
      <c r="Y33" s="40"/>
      <c r="Z33" s="40"/>
      <c r="AA33" s="40"/>
      <c r="AB33" s="40"/>
      <c r="AC33" s="40"/>
      <c r="AD33" s="40"/>
      <c r="AE33" s="40"/>
    </row>
    <row r="34" s="2" customFormat="1" ht="14.4" customHeight="1">
      <c r="A34" s="40"/>
      <c r="B34" s="46"/>
      <c r="C34" s="40"/>
      <c r="D34" s="40"/>
      <c r="E34" s="40"/>
      <c r="F34" s="162" t="s">
        <v>44</v>
      </c>
      <c r="G34" s="40"/>
      <c r="H34" s="40"/>
      <c r="I34" s="163" t="s">
        <v>43</v>
      </c>
      <c r="J34" s="162" t="s">
        <v>45</v>
      </c>
      <c r="K34" s="40"/>
      <c r="L34" s="149"/>
      <c r="S34" s="40"/>
      <c r="T34" s="40"/>
      <c r="U34" s="40"/>
      <c r="V34" s="40"/>
      <c r="W34" s="40"/>
      <c r="X34" s="40"/>
      <c r="Y34" s="40"/>
      <c r="Z34" s="40"/>
      <c r="AA34" s="40"/>
      <c r="AB34" s="40"/>
      <c r="AC34" s="40"/>
      <c r="AD34" s="40"/>
      <c r="AE34" s="40"/>
    </row>
    <row r="35" s="2" customFormat="1" ht="14.4" customHeight="1">
      <c r="A35" s="40"/>
      <c r="B35" s="46"/>
      <c r="C35" s="40"/>
      <c r="D35" s="164" t="s">
        <v>46</v>
      </c>
      <c r="E35" s="146" t="s">
        <v>47</v>
      </c>
      <c r="F35" s="165">
        <f>ROUND((SUM(BE90:BE228)),  2)</f>
        <v>0</v>
      </c>
      <c r="G35" s="40"/>
      <c r="H35" s="40"/>
      <c r="I35" s="166">
        <v>0.20999999999999999</v>
      </c>
      <c r="J35" s="165">
        <f>ROUND(((SUM(BE90:BE228))*I35),  2)</f>
        <v>0</v>
      </c>
      <c r="K35" s="40"/>
      <c r="L35" s="149"/>
      <c r="S35" s="40"/>
      <c r="T35" s="40"/>
      <c r="U35" s="40"/>
      <c r="V35" s="40"/>
      <c r="W35" s="40"/>
      <c r="X35" s="40"/>
      <c r="Y35" s="40"/>
      <c r="Z35" s="40"/>
      <c r="AA35" s="40"/>
      <c r="AB35" s="40"/>
      <c r="AC35" s="40"/>
      <c r="AD35" s="40"/>
      <c r="AE35" s="40"/>
    </row>
    <row r="36" s="2" customFormat="1" ht="14.4" customHeight="1">
      <c r="A36" s="40"/>
      <c r="B36" s="46"/>
      <c r="C36" s="40"/>
      <c r="D36" s="40"/>
      <c r="E36" s="146" t="s">
        <v>48</v>
      </c>
      <c r="F36" s="165">
        <f>ROUND((SUM(BF90:BF228)),  2)</f>
        <v>0</v>
      </c>
      <c r="G36" s="40"/>
      <c r="H36" s="40"/>
      <c r="I36" s="166">
        <v>0.14999999999999999</v>
      </c>
      <c r="J36" s="165">
        <f>ROUND(((SUM(BF90:BF228))*I36),  2)</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49</v>
      </c>
      <c r="F37" s="165">
        <f>ROUND((SUM(BG90:BG228)),  2)</f>
        <v>0</v>
      </c>
      <c r="G37" s="40"/>
      <c r="H37" s="40"/>
      <c r="I37" s="166">
        <v>0.20999999999999999</v>
      </c>
      <c r="J37" s="165">
        <f>0</f>
        <v>0</v>
      </c>
      <c r="K37" s="40"/>
      <c r="L37" s="149"/>
      <c r="S37" s="40"/>
      <c r="T37" s="40"/>
      <c r="U37" s="40"/>
      <c r="V37" s="40"/>
      <c r="W37" s="40"/>
      <c r="X37" s="40"/>
      <c r="Y37" s="40"/>
      <c r="Z37" s="40"/>
      <c r="AA37" s="40"/>
      <c r="AB37" s="40"/>
      <c r="AC37" s="40"/>
      <c r="AD37" s="40"/>
      <c r="AE37" s="40"/>
    </row>
    <row r="38" hidden="1" s="2" customFormat="1" ht="14.4" customHeight="1">
      <c r="A38" s="40"/>
      <c r="B38" s="46"/>
      <c r="C38" s="40"/>
      <c r="D38" s="40"/>
      <c r="E38" s="146" t="s">
        <v>50</v>
      </c>
      <c r="F38" s="165">
        <f>ROUND((SUM(BH90:BH228)),  2)</f>
        <v>0</v>
      </c>
      <c r="G38" s="40"/>
      <c r="H38" s="40"/>
      <c r="I38" s="166">
        <v>0.14999999999999999</v>
      </c>
      <c r="J38" s="165">
        <f>0</f>
        <v>0</v>
      </c>
      <c r="K38" s="40"/>
      <c r="L38" s="149"/>
      <c r="S38" s="40"/>
      <c r="T38" s="40"/>
      <c r="U38" s="40"/>
      <c r="V38" s="40"/>
      <c r="W38" s="40"/>
      <c r="X38" s="40"/>
      <c r="Y38" s="40"/>
      <c r="Z38" s="40"/>
      <c r="AA38" s="40"/>
      <c r="AB38" s="40"/>
      <c r="AC38" s="40"/>
      <c r="AD38" s="40"/>
      <c r="AE38" s="40"/>
    </row>
    <row r="39" hidden="1" s="2" customFormat="1" ht="14.4" customHeight="1">
      <c r="A39" s="40"/>
      <c r="B39" s="46"/>
      <c r="C39" s="40"/>
      <c r="D39" s="40"/>
      <c r="E39" s="146" t="s">
        <v>51</v>
      </c>
      <c r="F39" s="165">
        <f>ROUND((SUM(BI90:BI228)),  2)</f>
        <v>0</v>
      </c>
      <c r="G39" s="40"/>
      <c r="H39" s="40"/>
      <c r="I39" s="166">
        <v>0</v>
      </c>
      <c r="J39" s="165">
        <f>0</f>
        <v>0</v>
      </c>
      <c r="K39" s="40"/>
      <c r="L39" s="149"/>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8"/>
      <c r="J40" s="40"/>
      <c r="K40" s="40"/>
      <c r="L40" s="149"/>
      <c r="S40" s="40"/>
      <c r="T40" s="40"/>
      <c r="U40" s="40"/>
      <c r="V40" s="40"/>
      <c r="W40" s="40"/>
      <c r="X40" s="40"/>
      <c r="Y40" s="40"/>
      <c r="Z40" s="40"/>
      <c r="AA40" s="40"/>
      <c r="AB40" s="40"/>
      <c r="AC40" s="40"/>
      <c r="AD40" s="40"/>
      <c r="AE40" s="40"/>
    </row>
    <row r="41" s="2" customFormat="1" ht="25.44" customHeight="1">
      <c r="A41" s="40"/>
      <c r="B41" s="46"/>
      <c r="C41" s="167"/>
      <c r="D41" s="168" t="s">
        <v>52</v>
      </c>
      <c r="E41" s="169"/>
      <c r="F41" s="169"/>
      <c r="G41" s="170" t="s">
        <v>53</v>
      </c>
      <c r="H41" s="171" t="s">
        <v>54</v>
      </c>
      <c r="I41" s="172"/>
      <c r="J41" s="173">
        <f>SUM(J32:J39)</f>
        <v>0</v>
      </c>
      <c r="K41" s="174"/>
      <c r="L41" s="149"/>
      <c r="S41" s="40"/>
      <c r="T41" s="40"/>
      <c r="U41" s="40"/>
      <c r="V41" s="40"/>
      <c r="W41" s="40"/>
      <c r="X41" s="40"/>
      <c r="Y41" s="40"/>
      <c r="Z41" s="40"/>
      <c r="AA41" s="40"/>
      <c r="AB41" s="40"/>
      <c r="AC41" s="40"/>
      <c r="AD41" s="40"/>
      <c r="AE41" s="40"/>
    </row>
    <row r="42" s="2" customFormat="1" ht="14.4" customHeight="1">
      <c r="A42" s="40"/>
      <c r="B42" s="175"/>
      <c r="C42" s="176"/>
      <c r="D42" s="176"/>
      <c r="E42" s="176"/>
      <c r="F42" s="176"/>
      <c r="G42" s="176"/>
      <c r="H42" s="176"/>
      <c r="I42" s="177"/>
      <c r="J42" s="176"/>
      <c r="K42" s="176"/>
      <c r="L42" s="149"/>
      <c r="S42" s="40"/>
      <c r="T42" s="40"/>
      <c r="U42" s="40"/>
      <c r="V42" s="40"/>
      <c r="W42" s="40"/>
      <c r="X42" s="40"/>
      <c r="Y42" s="40"/>
      <c r="Z42" s="40"/>
      <c r="AA42" s="40"/>
      <c r="AB42" s="40"/>
      <c r="AC42" s="40"/>
      <c r="AD42" s="40"/>
      <c r="AE42" s="40"/>
    </row>
    <row r="46" s="2" customFormat="1" ht="6.96" customHeight="1">
      <c r="A46" s="40"/>
      <c r="B46" s="178"/>
      <c r="C46" s="179"/>
      <c r="D46" s="179"/>
      <c r="E46" s="179"/>
      <c r="F46" s="179"/>
      <c r="G46" s="179"/>
      <c r="H46" s="179"/>
      <c r="I46" s="180"/>
      <c r="J46" s="179"/>
      <c r="K46" s="179"/>
      <c r="L46" s="149"/>
      <c r="S46" s="40"/>
      <c r="T46" s="40"/>
      <c r="U46" s="40"/>
      <c r="V46" s="40"/>
      <c r="W46" s="40"/>
      <c r="X46" s="40"/>
      <c r="Y46" s="40"/>
      <c r="Z46" s="40"/>
      <c r="AA46" s="40"/>
      <c r="AB46" s="40"/>
      <c r="AC46" s="40"/>
      <c r="AD46" s="40"/>
      <c r="AE46" s="40"/>
    </row>
    <row r="47" s="2" customFormat="1" ht="24.96" customHeight="1">
      <c r="A47" s="40"/>
      <c r="B47" s="41"/>
      <c r="C47" s="25" t="s">
        <v>131</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181" t="str">
        <f>E7</f>
        <v>Splašková kanalizace Mělice s převedením odpadníchvod do Lohenic</v>
      </c>
      <c r="F50" s="34"/>
      <c r="G50" s="34"/>
      <c r="H50" s="34"/>
      <c r="I50" s="148"/>
      <c r="J50" s="42"/>
      <c r="K50" s="42"/>
      <c r="L50" s="149"/>
      <c r="S50" s="40"/>
      <c r="T50" s="40"/>
      <c r="U50" s="40"/>
      <c r="V50" s="40"/>
      <c r="W50" s="40"/>
      <c r="X50" s="40"/>
      <c r="Y50" s="40"/>
      <c r="Z50" s="40"/>
      <c r="AA50" s="40"/>
      <c r="AB50" s="40"/>
      <c r="AC50" s="40"/>
      <c r="AD50" s="40"/>
      <c r="AE50" s="40"/>
    </row>
    <row r="51" s="1" customFormat="1" ht="12" customHeight="1">
      <c r="B51" s="23"/>
      <c r="C51" s="34" t="s">
        <v>128</v>
      </c>
      <c r="D51" s="24"/>
      <c r="E51" s="24"/>
      <c r="F51" s="24"/>
      <c r="G51" s="24"/>
      <c r="H51" s="24"/>
      <c r="I51" s="140"/>
      <c r="J51" s="24"/>
      <c r="K51" s="24"/>
      <c r="L51" s="22"/>
    </row>
    <row r="52" s="2" customFormat="1" ht="16.5" customHeight="1">
      <c r="A52" s="40"/>
      <c r="B52" s="41"/>
      <c r="C52" s="42"/>
      <c r="D52" s="42"/>
      <c r="E52" s="181" t="s">
        <v>1215</v>
      </c>
      <c r="F52" s="42"/>
      <c r="G52" s="42"/>
      <c r="H52" s="42"/>
      <c r="I52" s="148"/>
      <c r="J52" s="42"/>
      <c r="K52" s="42"/>
      <c r="L52" s="149"/>
      <c r="S52" s="40"/>
      <c r="T52" s="40"/>
      <c r="U52" s="40"/>
      <c r="V52" s="40"/>
      <c r="W52" s="40"/>
      <c r="X52" s="40"/>
      <c r="Y52" s="40"/>
      <c r="Z52" s="40"/>
      <c r="AA52" s="40"/>
      <c r="AB52" s="40"/>
      <c r="AC52" s="40"/>
      <c r="AD52" s="40"/>
      <c r="AE52" s="40"/>
    </row>
    <row r="53" s="2" customFormat="1" ht="12" customHeight="1">
      <c r="A53" s="40"/>
      <c r="B53" s="41"/>
      <c r="C53" s="34" t="s">
        <v>1216</v>
      </c>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16.5" customHeight="1">
      <c r="A54" s="40"/>
      <c r="B54" s="41"/>
      <c r="C54" s="42"/>
      <c r="D54" s="42"/>
      <c r="E54" s="71" t="str">
        <f>E11</f>
        <v>01 - Opravy komunikací</v>
      </c>
      <c r="F54" s="42"/>
      <c r="G54" s="42"/>
      <c r="H54" s="42"/>
      <c r="I54" s="148"/>
      <c r="J54" s="42"/>
      <c r="K54" s="42"/>
      <c r="L54" s="149"/>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8"/>
      <c r="J55" s="42"/>
      <c r="K55" s="42"/>
      <c r="L55" s="149"/>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k.ú. Mělice a Lohenice u Přelouče</v>
      </c>
      <c r="G56" s="42"/>
      <c r="H56" s="42"/>
      <c r="I56" s="151" t="s">
        <v>23</v>
      </c>
      <c r="J56" s="74" t="str">
        <f>IF(J14="","",J14)</f>
        <v>24. 5. 2019</v>
      </c>
      <c r="K56" s="42"/>
      <c r="L56" s="149"/>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8"/>
      <c r="J57" s="42"/>
      <c r="K57" s="42"/>
      <c r="L57" s="149"/>
      <c r="S57" s="40"/>
      <c r="T57" s="40"/>
      <c r="U57" s="40"/>
      <c r="V57" s="40"/>
      <c r="W57" s="40"/>
      <c r="X57" s="40"/>
      <c r="Y57" s="40"/>
      <c r="Z57" s="40"/>
      <c r="AA57" s="40"/>
      <c r="AB57" s="40"/>
      <c r="AC57" s="40"/>
      <c r="AD57" s="40"/>
      <c r="AE57" s="40"/>
    </row>
    <row r="58" s="2" customFormat="1" ht="40.05" customHeight="1">
      <c r="A58" s="40"/>
      <c r="B58" s="41"/>
      <c r="C58" s="34" t="s">
        <v>25</v>
      </c>
      <c r="D58" s="42"/>
      <c r="E58" s="42"/>
      <c r="F58" s="29" t="str">
        <f>E17</f>
        <v>Město Přelouč, Čs. Armády 1665, Přelouč</v>
      </c>
      <c r="G58" s="42"/>
      <c r="H58" s="42"/>
      <c r="I58" s="151" t="s">
        <v>33</v>
      </c>
      <c r="J58" s="38" t="str">
        <f>E23</f>
        <v>IKKO Hradec Králové,s.r.o., Bratří Štefanů 238, HK</v>
      </c>
      <c r="K58" s="42"/>
      <c r="L58" s="149"/>
      <c r="S58" s="40"/>
      <c r="T58" s="40"/>
      <c r="U58" s="40"/>
      <c r="V58" s="40"/>
      <c r="W58" s="40"/>
      <c r="X58" s="40"/>
      <c r="Y58" s="40"/>
      <c r="Z58" s="40"/>
      <c r="AA58" s="40"/>
      <c r="AB58" s="40"/>
      <c r="AC58" s="40"/>
      <c r="AD58" s="40"/>
      <c r="AE58" s="40"/>
    </row>
    <row r="59" s="2" customFormat="1" ht="15.15" customHeight="1">
      <c r="A59" s="40"/>
      <c r="B59" s="41"/>
      <c r="C59" s="34" t="s">
        <v>31</v>
      </c>
      <c r="D59" s="42"/>
      <c r="E59" s="42"/>
      <c r="F59" s="29" t="str">
        <f>IF(E20="","",E20)</f>
        <v>Vyplň údaj</v>
      </c>
      <c r="G59" s="42"/>
      <c r="H59" s="42"/>
      <c r="I59" s="151" t="s">
        <v>38</v>
      </c>
      <c r="J59" s="38" t="str">
        <f>E26</f>
        <v>K.Hlaváčková</v>
      </c>
      <c r="K59" s="42"/>
      <c r="L59" s="149"/>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8"/>
      <c r="J60" s="42"/>
      <c r="K60" s="42"/>
      <c r="L60" s="149"/>
      <c r="S60" s="40"/>
      <c r="T60" s="40"/>
      <c r="U60" s="40"/>
      <c r="V60" s="40"/>
      <c r="W60" s="40"/>
      <c r="X60" s="40"/>
      <c r="Y60" s="40"/>
      <c r="Z60" s="40"/>
      <c r="AA60" s="40"/>
      <c r="AB60" s="40"/>
      <c r="AC60" s="40"/>
      <c r="AD60" s="40"/>
      <c r="AE60" s="40"/>
    </row>
    <row r="61" s="2" customFormat="1" ht="29.28" customHeight="1">
      <c r="A61" s="40"/>
      <c r="B61" s="41"/>
      <c r="C61" s="182" t="s">
        <v>132</v>
      </c>
      <c r="D61" s="183"/>
      <c r="E61" s="183"/>
      <c r="F61" s="183"/>
      <c r="G61" s="183"/>
      <c r="H61" s="183"/>
      <c r="I61" s="184"/>
      <c r="J61" s="185" t="s">
        <v>133</v>
      </c>
      <c r="K61" s="183"/>
      <c r="L61" s="149"/>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8"/>
      <c r="J62" s="42"/>
      <c r="K62" s="42"/>
      <c r="L62" s="149"/>
      <c r="S62" s="40"/>
      <c r="T62" s="40"/>
      <c r="U62" s="40"/>
      <c r="V62" s="40"/>
      <c r="W62" s="40"/>
      <c r="X62" s="40"/>
      <c r="Y62" s="40"/>
      <c r="Z62" s="40"/>
      <c r="AA62" s="40"/>
      <c r="AB62" s="40"/>
      <c r="AC62" s="40"/>
      <c r="AD62" s="40"/>
      <c r="AE62" s="40"/>
    </row>
    <row r="63" s="2" customFormat="1" ht="22.8" customHeight="1">
      <c r="A63" s="40"/>
      <c r="B63" s="41"/>
      <c r="C63" s="186" t="s">
        <v>74</v>
      </c>
      <c r="D63" s="42"/>
      <c r="E63" s="42"/>
      <c r="F63" s="42"/>
      <c r="G63" s="42"/>
      <c r="H63" s="42"/>
      <c r="I63" s="148"/>
      <c r="J63" s="104">
        <f>J90</f>
        <v>0</v>
      </c>
      <c r="K63" s="42"/>
      <c r="L63" s="149"/>
      <c r="S63" s="40"/>
      <c r="T63" s="40"/>
      <c r="U63" s="40"/>
      <c r="V63" s="40"/>
      <c r="W63" s="40"/>
      <c r="X63" s="40"/>
      <c r="Y63" s="40"/>
      <c r="Z63" s="40"/>
      <c r="AA63" s="40"/>
      <c r="AB63" s="40"/>
      <c r="AC63" s="40"/>
      <c r="AD63" s="40"/>
      <c r="AE63" s="40"/>
      <c r="AU63" s="19" t="s">
        <v>134</v>
      </c>
    </row>
    <row r="64" s="9" customFormat="1" ht="24.96" customHeight="1">
      <c r="A64" s="9"/>
      <c r="B64" s="187"/>
      <c r="C64" s="188"/>
      <c r="D64" s="189" t="s">
        <v>761</v>
      </c>
      <c r="E64" s="190"/>
      <c r="F64" s="190"/>
      <c r="G64" s="190"/>
      <c r="H64" s="190"/>
      <c r="I64" s="191"/>
      <c r="J64" s="192">
        <f>J91</f>
        <v>0</v>
      </c>
      <c r="K64" s="188"/>
      <c r="L64" s="193"/>
      <c r="S64" s="9"/>
      <c r="T64" s="9"/>
      <c r="U64" s="9"/>
      <c r="V64" s="9"/>
      <c r="W64" s="9"/>
      <c r="X64" s="9"/>
      <c r="Y64" s="9"/>
      <c r="Z64" s="9"/>
      <c r="AA64" s="9"/>
      <c r="AB64" s="9"/>
      <c r="AC64" s="9"/>
      <c r="AD64" s="9"/>
      <c r="AE64" s="9"/>
    </row>
    <row r="65" s="10" customFormat="1" ht="19.92" customHeight="1">
      <c r="A65" s="10"/>
      <c r="B65" s="194"/>
      <c r="C65" s="127"/>
      <c r="D65" s="195" t="s">
        <v>136</v>
      </c>
      <c r="E65" s="196"/>
      <c r="F65" s="196"/>
      <c r="G65" s="196"/>
      <c r="H65" s="196"/>
      <c r="I65" s="197"/>
      <c r="J65" s="198">
        <f>J92</f>
        <v>0</v>
      </c>
      <c r="K65" s="127"/>
      <c r="L65" s="199"/>
      <c r="S65" s="10"/>
      <c r="T65" s="10"/>
      <c r="U65" s="10"/>
      <c r="V65" s="10"/>
      <c r="W65" s="10"/>
      <c r="X65" s="10"/>
      <c r="Y65" s="10"/>
      <c r="Z65" s="10"/>
      <c r="AA65" s="10"/>
      <c r="AB65" s="10"/>
      <c r="AC65" s="10"/>
      <c r="AD65" s="10"/>
      <c r="AE65" s="10"/>
    </row>
    <row r="66" s="10" customFormat="1" ht="19.92" customHeight="1">
      <c r="A66" s="10"/>
      <c r="B66" s="194"/>
      <c r="C66" s="127"/>
      <c r="D66" s="195" t="s">
        <v>1218</v>
      </c>
      <c r="E66" s="196"/>
      <c r="F66" s="196"/>
      <c r="G66" s="196"/>
      <c r="H66" s="196"/>
      <c r="I66" s="197"/>
      <c r="J66" s="198">
        <f>J101</f>
        <v>0</v>
      </c>
      <c r="K66" s="127"/>
      <c r="L66" s="199"/>
      <c r="S66" s="10"/>
      <c r="T66" s="10"/>
      <c r="U66" s="10"/>
      <c r="V66" s="10"/>
      <c r="W66" s="10"/>
      <c r="X66" s="10"/>
      <c r="Y66" s="10"/>
      <c r="Z66" s="10"/>
      <c r="AA66" s="10"/>
      <c r="AB66" s="10"/>
      <c r="AC66" s="10"/>
      <c r="AD66" s="10"/>
      <c r="AE66" s="10"/>
    </row>
    <row r="67" s="10" customFormat="1" ht="19.92" customHeight="1">
      <c r="A67" s="10"/>
      <c r="B67" s="194"/>
      <c r="C67" s="127"/>
      <c r="D67" s="195" t="s">
        <v>141</v>
      </c>
      <c r="E67" s="196"/>
      <c r="F67" s="196"/>
      <c r="G67" s="196"/>
      <c r="H67" s="196"/>
      <c r="I67" s="197"/>
      <c r="J67" s="198">
        <f>J207</f>
        <v>0</v>
      </c>
      <c r="K67" s="127"/>
      <c r="L67" s="199"/>
      <c r="S67" s="10"/>
      <c r="T67" s="10"/>
      <c r="U67" s="10"/>
      <c r="V67" s="10"/>
      <c r="W67" s="10"/>
      <c r="X67" s="10"/>
      <c r="Y67" s="10"/>
      <c r="Z67" s="10"/>
      <c r="AA67" s="10"/>
      <c r="AB67" s="10"/>
      <c r="AC67" s="10"/>
      <c r="AD67" s="10"/>
      <c r="AE67" s="10"/>
    </row>
    <row r="68" s="10" customFormat="1" ht="19.92" customHeight="1">
      <c r="A68" s="10"/>
      <c r="B68" s="194"/>
      <c r="C68" s="127"/>
      <c r="D68" s="195" t="s">
        <v>143</v>
      </c>
      <c r="E68" s="196"/>
      <c r="F68" s="196"/>
      <c r="G68" s="196"/>
      <c r="H68" s="196"/>
      <c r="I68" s="197"/>
      <c r="J68" s="198">
        <f>J226</f>
        <v>0</v>
      </c>
      <c r="K68" s="127"/>
      <c r="L68" s="199"/>
      <c r="S68" s="10"/>
      <c r="T68" s="10"/>
      <c r="U68" s="10"/>
      <c r="V68" s="10"/>
      <c r="W68" s="10"/>
      <c r="X68" s="10"/>
      <c r="Y68" s="10"/>
      <c r="Z68" s="10"/>
      <c r="AA68" s="10"/>
      <c r="AB68" s="10"/>
      <c r="AC68" s="10"/>
      <c r="AD68" s="10"/>
      <c r="AE68" s="10"/>
    </row>
    <row r="69" s="2" customFormat="1" ht="21.84" customHeight="1">
      <c r="A69" s="40"/>
      <c r="B69" s="41"/>
      <c r="C69" s="42"/>
      <c r="D69" s="42"/>
      <c r="E69" s="42"/>
      <c r="F69" s="42"/>
      <c r="G69" s="42"/>
      <c r="H69" s="42"/>
      <c r="I69" s="148"/>
      <c r="J69" s="42"/>
      <c r="K69" s="42"/>
      <c r="L69" s="149"/>
      <c r="S69" s="40"/>
      <c r="T69" s="40"/>
      <c r="U69" s="40"/>
      <c r="V69" s="40"/>
      <c r="W69" s="40"/>
      <c r="X69" s="40"/>
      <c r="Y69" s="40"/>
      <c r="Z69" s="40"/>
      <c r="AA69" s="40"/>
      <c r="AB69" s="40"/>
      <c r="AC69" s="40"/>
      <c r="AD69" s="40"/>
      <c r="AE69" s="40"/>
    </row>
    <row r="70" s="2" customFormat="1" ht="6.96" customHeight="1">
      <c r="A70" s="40"/>
      <c r="B70" s="61"/>
      <c r="C70" s="62"/>
      <c r="D70" s="62"/>
      <c r="E70" s="62"/>
      <c r="F70" s="62"/>
      <c r="G70" s="62"/>
      <c r="H70" s="62"/>
      <c r="I70" s="177"/>
      <c r="J70" s="62"/>
      <c r="K70" s="62"/>
      <c r="L70" s="149"/>
      <c r="S70" s="40"/>
      <c r="T70" s="40"/>
      <c r="U70" s="40"/>
      <c r="V70" s="40"/>
      <c r="W70" s="40"/>
      <c r="X70" s="40"/>
      <c r="Y70" s="40"/>
      <c r="Z70" s="40"/>
      <c r="AA70" s="40"/>
      <c r="AB70" s="40"/>
      <c r="AC70" s="40"/>
      <c r="AD70" s="40"/>
      <c r="AE70" s="40"/>
    </row>
    <row r="74" s="2" customFormat="1" ht="6.96" customHeight="1">
      <c r="A74" s="40"/>
      <c r="B74" s="63"/>
      <c r="C74" s="64"/>
      <c r="D74" s="64"/>
      <c r="E74" s="64"/>
      <c r="F74" s="64"/>
      <c r="G74" s="64"/>
      <c r="H74" s="64"/>
      <c r="I74" s="180"/>
      <c r="J74" s="64"/>
      <c r="K74" s="64"/>
      <c r="L74" s="149"/>
      <c r="S74" s="40"/>
      <c r="T74" s="40"/>
      <c r="U74" s="40"/>
      <c r="V74" s="40"/>
      <c r="W74" s="40"/>
      <c r="X74" s="40"/>
      <c r="Y74" s="40"/>
      <c r="Z74" s="40"/>
      <c r="AA74" s="40"/>
      <c r="AB74" s="40"/>
      <c r="AC74" s="40"/>
      <c r="AD74" s="40"/>
      <c r="AE74" s="40"/>
    </row>
    <row r="75" s="2" customFormat="1" ht="24.96" customHeight="1">
      <c r="A75" s="40"/>
      <c r="B75" s="41"/>
      <c r="C75" s="25" t="s">
        <v>148</v>
      </c>
      <c r="D75" s="42"/>
      <c r="E75" s="42"/>
      <c r="F75" s="42"/>
      <c r="G75" s="42"/>
      <c r="H75" s="42"/>
      <c r="I75" s="148"/>
      <c r="J75" s="42"/>
      <c r="K75" s="42"/>
      <c r="L75" s="149"/>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48"/>
      <c r="J76" s="42"/>
      <c r="K76" s="42"/>
      <c r="L76" s="149"/>
      <c r="S76" s="40"/>
      <c r="T76" s="40"/>
      <c r="U76" s="40"/>
      <c r="V76" s="40"/>
      <c r="W76" s="40"/>
      <c r="X76" s="40"/>
      <c r="Y76" s="40"/>
      <c r="Z76" s="40"/>
      <c r="AA76" s="40"/>
      <c r="AB76" s="40"/>
      <c r="AC76" s="40"/>
      <c r="AD76" s="40"/>
      <c r="AE76" s="40"/>
    </row>
    <row r="77" s="2" customFormat="1" ht="12" customHeight="1">
      <c r="A77" s="40"/>
      <c r="B77" s="41"/>
      <c r="C77" s="34" t="s">
        <v>16</v>
      </c>
      <c r="D77" s="42"/>
      <c r="E77" s="42"/>
      <c r="F77" s="42"/>
      <c r="G77" s="42"/>
      <c r="H77" s="42"/>
      <c r="I77" s="148"/>
      <c r="J77" s="42"/>
      <c r="K77" s="42"/>
      <c r="L77" s="149"/>
      <c r="S77" s="40"/>
      <c r="T77" s="40"/>
      <c r="U77" s="40"/>
      <c r="V77" s="40"/>
      <c r="W77" s="40"/>
      <c r="X77" s="40"/>
      <c r="Y77" s="40"/>
      <c r="Z77" s="40"/>
      <c r="AA77" s="40"/>
      <c r="AB77" s="40"/>
      <c r="AC77" s="40"/>
      <c r="AD77" s="40"/>
      <c r="AE77" s="40"/>
    </row>
    <row r="78" s="2" customFormat="1" ht="16.5" customHeight="1">
      <c r="A78" s="40"/>
      <c r="B78" s="41"/>
      <c r="C78" s="42"/>
      <c r="D78" s="42"/>
      <c r="E78" s="181" t="str">
        <f>E7</f>
        <v>Splašková kanalizace Mělice s převedením odpadníchvod do Lohenic</v>
      </c>
      <c r="F78" s="34"/>
      <c r="G78" s="34"/>
      <c r="H78" s="34"/>
      <c r="I78" s="148"/>
      <c r="J78" s="42"/>
      <c r="K78" s="42"/>
      <c r="L78" s="149"/>
      <c r="S78" s="40"/>
      <c r="T78" s="40"/>
      <c r="U78" s="40"/>
      <c r="V78" s="40"/>
      <c r="W78" s="40"/>
      <c r="X78" s="40"/>
      <c r="Y78" s="40"/>
      <c r="Z78" s="40"/>
      <c r="AA78" s="40"/>
      <c r="AB78" s="40"/>
      <c r="AC78" s="40"/>
      <c r="AD78" s="40"/>
      <c r="AE78" s="40"/>
    </row>
    <row r="79" s="1" customFormat="1" ht="12" customHeight="1">
      <c r="B79" s="23"/>
      <c r="C79" s="34" t="s">
        <v>128</v>
      </c>
      <c r="D79" s="24"/>
      <c r="E79" s="24"/>
      <c r="F79" s="24"/>
      <c r="G79" s="24"/>
      <c r="H79" s="24"/>
      <c r="I79" s="140"/>
      <c r="J79" s="24"/>
      <c r="K79" s="24"/>
      <c r="L79" s="22"/>
    </row>
    <row r="80" s="2" customFormat="1" ht="16.5" customHeight="1">
      <c r="A80" s="40"/>
      <c r="B80" s="41"/>
      <c r="C80" s="42"/>
      <c r="D80" s="42"/>
      <c r="E80" s="181" t="s">
        <v>1215</v>
      </c>
      <c r="F80" s="42"/>
      <c r="G80" s="42"/>
      <c r="H80" s="42"/>
      <c r="I80" s="148"/>
      <c r="J80" s="42"/>
      <c r="K80" s="42"/>
      <c r="L80" s="149"/>
      <c r="S80" s="40"/>
      <c r="T80" s="40"/>
      <c r="U80" s="40"/>
      <c r="V80" s="40"/>
      <c r="W80" s="40"/>
      <c r="X80" s="40"/>
      <c r="Y80" s="40"/>
      <c r="Z80" s="40"/>
      <c r="AA80" s="40"/>
      <c r="AB80" s="40"/>
      <c r="AC80" s="40"/>
      <c r="AD80" s="40"/>
      <c r="AE80" s="40"/>
    </row>
    <row r="81" s="2" customFormat="1" ht="12" customHeight="1">
      <c r="A81" s="40"/>
      <c r="B81" s="41"/>
      <c r="C81" s="34" t="s">
        <v>1216</v>
      </c>
      <c r="D81" s="42"/>
      <c r="E81" s="42"/>
      <c r="F81" s="42"/>
      <c r="G81" s="42"/>
      <c r="H81" s="42"/>
      <c r="I81" s="148"/>
      <c r="J81" s="42"/>
      <c r="K81" s="42"/>
      <c r="L81" s="149"/>
      <c r="S81" s="40"/>
      <c r="T81" s="40"/>
      <c r="U81" s="40"/>
      <c r="V81" s="40"/>
      <c r="W81" s="40"/>
      <c r="X81" s="40"/>
      <c r="Y81" s="40"/>
      <c r="Z81" s="40"/>
      <c r="AA81" s="40"/>
      <c r="AB81" s="40"/>
      <c r="AC81" s="40"/>
      <c r="AD81" s="40"/>
      <c r="AE81" s="40"/>
    </row>
    <row r="82" s="2" customFormat="1" ht="16.5" customHeight="1">
      <c r="A82" s="40"/>
      <c r="B82" s="41"/>
      <c r="C82" s="42"/>
      <c r="D82" s="42"/>
      <c r="E82" s="71" t="str">
        <f>E11</f>
        <v>01 - Opravy komunikací</v>
      </c>
      <c r="F82" s="42"/>
      <c r="G82" s="42"/>
      <c r="H82" s="42"/>
      <c r="I82" s="148"/>
      <c r="J82" s="42"/>
      <c r="K82" s="42"/>
      <c r="L82" s="149"/>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48"/>
      <c r="J83" s="42"/>
      <c r="K83" s="42"/>
      <c r="L83" s="149"/>
      <c r="S83" s="40"/>
      <c r="T83" s="40"/>
      <c r="U83" s="40"/>
      <c r="V83" s="40"/>
      <c r="W83" s="40"/>
      <c r="X83" s="40"/>
      <c r="Y83" s="40"/>
      <c r="Z83" s="40"/>
      <c r="AA83" s="40"/>
      <c r="AB83" s="40"/>
      <c r="AC83" s="40"/>
      <c r="AD83" s="40"/>
      <c r="AE83" s="40"/>
    </row>
    <row r="84" s="2" customFormat="1" ht="12" customHeight="1">
      <c r="A84" s="40"/>
      <c r="B84" s="41"/>
      <c r="C84" s="34" t="s">
        <v>21</v>
      </c>
      <c r="D84" s="42"/>
      <c r="E84" s="42"/>
      <c r="F84" s="29" t="str">
        <f>F14</f>
        <v>k.ú. Mělice a Lohenice u Přelouče</v>
      </c>
      <c r="G84" s="42"/>
      <c r="H84" s="42"/>
      <c r="I84" s="151" t="s">
        <v>23</v>
      </c>
      <c r="J84" s="74" t="str">
        <f>IF(J14="","",J14)</f>
        <v>24. 5. 2019</v>
      </c>
      <c r="K84" s="42"/>
      <c r="L84" s="149"/>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148"/>
      <c r="J85" s="42"/>
      <c r="K85" s="42"/>
      <c r="L85" s="149"/>
      <c r="S85" s="40"/>
      <c r="T85" s="40"/>
      <c r="U85" s="40"/>
      <c r="V85" s="40"/>
      <c r="W85" s="40"/>
      <c r="X85" s="40"/>
      <c r="Y85" s="40"/>
      <c r="Z85" s="40"/>
      <c r="AA85" s="40"/>
      <c r="AB85" s="40"/>
      <c r="AC85" s="40"/>
      <c r="AD85" s="40"/>
      <c r="AE85" s="40"/>
    </row>
    <row r="86" s="2" customFormat="1" ht="40.05" customHeight="1">
      <c r="A86" s="40"/>
      <c r="B86" s="41"/>
      <c r="C86" s="34" t="s">
        <v>25</v>
      </c>
      <c r="D86" s="42"/>
      <c r="E86" s="42"/>
      <c r="F86" s="29" t="str">
        <f>E17</f>
        <v>Město Přelouč, Čs. Armády 1665, Přelouč</v>
      </c>
      <c r="G86" s="42"/>
      <c r="H86" s="42"/>
      <c r="I86" s="151" t="s">
        <v>33</v>
      </c>
      <c r="J86" s="38" t="str">
        <f>E23</f>
        <v>IKKO Hradec Králové,s.r.o., Bratří Štefanů 238, HK</v>
      </c>
      <c r="K86" s="42"/>
      <c r="L86" s="149"/>
      <c r="S86" s="40"/>
      <c r="T86" s="40"/>
      <c r="U86" s="40"/>
      <c r="V86" s="40"/>
      <c r="W86" s="40"/>
      <c r="X86" s="40"/>
      <c r="Y86" s="40"/>
      <c r="Z86" s="40"/>
      <c r="AA86" s="40"/>
      <c r="AB86" s="40"/>
      <c r="AC86" s="40"/>
      <c r="AD86" s="40"/>
      <c r="AE86" s="40"/>
    </row>
    <row r="87" s="2" customFormat="1" ht="15.15" customHeight="1">
      <c r="A87" s="40"/>
      <c r="B87" s="41"/>
      <c r="C87" s="34" t="s">
        <v>31</v>
      </c>
      <c r="D87" s="42"/>
      <c r="E87" s="42"/>
      <c r="F87" s="29" t="str">
        <f>IF(E20="","",E20)</f>
        <v>Vyplň údaj</v>
      </c>
      <c r="G87" s="42"/>
      <c r="H87" s="42"/>
      <c r="I87" s="151" t="s">
        <v>38</v>
      </c>
      <c r="J87" s="38" t="str">
        <f>E26</f>
        <v>K.Hlaváčková</v>
      </c>
      <c r="K87" s="42"/>
      <c r="L87" s="149"/>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148"/>
      <c r="J88" s="42"/>
      <c r="K88" s="42"/>
      <c r="L88" s="149"/>
      <c r="S88" s="40"/>
      <c r="T88" s="40"/>
      <c r="U88" s="40"/>
      <c r="V88" s="40"/>
      <c r="W88" s="40"/>
      <c r="X88" s="40"/>
      <c r="Y88" s="40"/>
      <c r="Z88" s="40"/>
      <c r="AA88" s="40"/>
      <c r="AB88" s="40"/>
      <c r="AC88" s="40"/>
      <c r="AD88" s="40"/>
      <c r="AE88" s="40"/>
    </row>
    <row r="89" s="11" customFormat="1" ht="29.28" customHeight="1">
      <c r="A89" s="200"/>
      <c r="B89" s="201"/>
      <c r="C89" s="202" t="s">
        <v>149</v>
      </c>
      <c r="D89" s="203" t="s">
        <v>61</v>
      </c>
      <c r="E89" s="203" t="s">
        <v>57</v>
      </c>
      <c r="F89" s="203" t="s">
        <v>58</v>
      </c>
      <c r="G89" s="203" t="s">
        <v>150</v>
      </c>
      <c r="H89" s="203" t="s">
        <v>151</v>
      </c>
      <c r="I89" s="204" t="s">
        <v>152</v>
      </c>
      <c r="J89" s="203" t="s">
        <v>133</v>
      </c>
      <c r="K89" s="205" t="s">
        <v>153</v>
      </c>
      <c r="L89" s="206"/>
      <c r="M89" s="94" t="s">
        <v>19</v>
      </c>
      <c r="N89" s="95" t="s">
        <v>46</v>
      </c>
      <c r="O89" s="95" t="s">
        <v>154</v>
      </c>
      <c r="P89" s="95" t="s">
        <v>155</v>
      </c>
      <c r="Q89" s="95" t="s">
        <v>156</v>
      </c>
      <c r="R89" s="95" t="s">
        <v>157</v>
      </c>
      <c r="S89" s="95" t="s">
        <v>158</v>
      </c>
      <c r="T89" s="96" t="s">
        <v>159</v>
      </c>
      <c r="U89" s="200"/>
      <c r="V89" s="200"/>
      <c r="W89" s="200"/>
      <c r="X89" s="200"/>
      <c r="Y89" s="200"/>
      <c r="Z89" s="200"/>
      <c r="AA89" s="200"/>
      <c r="AB89" s="200"/>
      <c r="AC89" s="200"/>
      <c r="AD89" s="200"/>
      <c r="AE89" s="200"/>
    </row>
    <row r="90" s="2" customFormat="1" ht="22.8" customHeight="1">
      <c r="A90" s="40"/>
      <c r="B90" s="41"/>
      <c r="C90" s="101" t="s">
        <v>160</v>
      </c>
      <c r="D90" s="42"/>
      <c r="E90" s="42"/>
      <c r="F90" s="42"/>
      <c r="G90" s="42"/>
      <c r="H90" s="42"/>
      <c r="I90" s="148"/>
      <c r="J90" s="207">
        <f>BK90</f>
        <v>0</v>
      </c>
      <c r="K90" s="42"/>
      <c r="L90" s="46"/>
      <c r="M90" s="97"/>
      <c r="N90" s="208"/>
      <c r="O90" s="98"/>
      <c r="P90" s="209">
        <f>P91</f>
        <v>0</v>
      </c>
      <c r="Q90" s="98"/>
      <c r="R90" s="209">
        <f>R91</f>
        <v>135.21106400000002</v>
      </c>
      <c r="S90" s="98"/>
      <c r="T90" s="210">
        <f>T91</f>
        <v>0</v>
      </c>
      <c r="U90" s="40"/>
      <c r="V90" s="40"/>
      <c r="W90" s="40"/>
      <c r="X90" s="40"/>
      <c r="Y90" s="40"/>
      <c r="Z90" s="40"/>
      <c r="AA90" s="40"/>
      <c r="AB90" s="40"/>
      <c r="AC90" s="40"/>
      <c r="AD90" s="40"/>
      <c r="AE90" s="40"/>
      <c r="AT90" s="19" t="s">
        <v>75</v>
      </c>
      <c r="AU90" s="19" t="s">
        <v>134</v>
      </c>
      <c r="BK90" s="211">
        <f>BK91</f>
        <v>0</v>
      </c>
    </row>
    <row r="91" s="12" customFormat="1" ht="25.92" customHeight="1">
      <c r="A91" s="12"/>
      <c r="B91" s="212"/>
      <c r="C91" s="213"/>
      <c r="D91" s="214" t="s">
        <v>75</v>
      </c>
      <c r="E91" s="215" t="s">
        <v>161</v>
      </c>
      <c r="F91" s="215" t="s">
        <v>762</v>
      </c>
      <c r="G91" s="213"/>
      <c r="H91" s="213"/>
      <c r="I91" s="216"/>
      <c r="J91" s="217">
        <f>BK91</f>
        <v>0</v>
      </c>
      <c r="K91" s="213"/>
      <c r="L91" s="218"/>
      <c r="M91" s="219"/>
      <c r="N91" s="220"/>
      <c r="O91" s="220"/>
      <c r="P91" s="221">
        <f>P92+P101+P207+P226</f>
        <v>0</v>
      </c>
      <c r="Q91" s="220"/>
      <c r="R91" s="221">
        <f>R92+R101+R207+R226</f>
        <v>135.21106400000002</v>
      </c>
      <c r="S91" s="220"/>
      <c r="T91" s="222">
        <f>T92+T101+T207+T226</f>
        <v>0</v>
      </c>
      <c r="U91" s="12"/>
      <c r="V91" s="12"/>
      <c r="W91" s="12"/>
      <c r="X91" s="12"/>
      <c r="Y91" s="12"/>
      <c r="Z91" s="12"/>
      <c r="AA91" s="12"/>
      <c r="AB91" s="12"/>
      <c r="AC91" s="12"/>
      <c r="AD91" s="12"/>
      <c r="AE91" s="12"/>
      <c r="AR91" s="223" t="s">
        <v>84</v>
      </c>
      <c r="AT91" s="224" t="s">
        <v>75</v>
      </c>
      <c r="AU91" s="224" t="s">
        <v>76</v>
      </c>
      <c r="AY91" s="223" t="s">
        <v>162</v>
      </c>
      <c r="BK91" s="225">
        <f>BK92+BK101+BK207+BK226</f>
        <v>0</v>
      </c>
    </row>
    <row r="92" s="12" customFormat="1" ht="22.8" customHeight="1">
      <c r="A92" s="12"/>
      <c r="B92" s="212"/>
      <c r="C92" s="213"/>
      <c r="D92" s="214" t="s">
        <v>75</v>
      </c>
      <c r="E92" s="226" t="s">
        <v>84</v>
      </c>
      <c r="F92" s="226" t="s">
        <v>163</v>
      </c>
      <c r="G92" s="213"/>
      <c r="H92" s="213"/>
      <c r="I92" s="216"/>
      <c r="J92" s="227">
        <f>BK92</f>
        <v>0</v>
      </c>
      <c r="K92" s="213"/>
      <c r="L92" s="218"/>
      <c r="M92" s="219"/>
      <c r="N92" s="220"/>
      <c r="O92" s="220"/>
      <c r="P92" s="221">
        <f>SUM(P93:P100)</f>
        <v>0</v>
      </c>
      <c r="Q92" s="220"/>
      <c r="R92" s="221">
        <f>SUM(R93:R100)</f>
        <v>0</v>
      </c>
      <c r="S92" s="220"/>
      <c r="T92" s="222">
        <f>SUM(T93:T100)</f>
        <v>0</v>
      </c>
      <c r="U92" s="12"/>
      <c r="V92" s="12"/>
      <c r="W92" s="12"/>
      <c r="X92" s="12"/>
      <c r="Y92" s="12"/>
      <c r="Z92" s="12"/>
      <c r="AA92" s="12"/>
      <c r="AB92" s="12"/>
      <c r="AC92" s="12"/>
      <c r="AD92" s="12"/>
      <c r="AE92" s="12"/>
      <c r="AR92" s="223" t="s">
        <v>84</v>
      </c>
      <c r="AT92" s="224" t="s">
        <v>75</v>
      </c>
      <c r="AU92" s="224" t="s">
        <v>84</v>
      </c>
      <c r="AY92" s="223" t="s">
        <v>162</v>
      </c>
      <c r="BK92" s="225">
        <f>SUM(BK93:BK100)</f>
        <v>0</v>
      </c>
    </row>
    <row r="93" s="2" customFormat="1" ht="16.5" customHeight="1">
      <c r="A93" s="40"/>
      <c r="B93" s="41"/>
      <c r="C93" s="228" t="s">
        <v>84</v>
      </c>
      <c r="D93" s="228" t="s">
        <v>164</v>
      </c>
      <c r="E93" s="229" t="s">
        <v>1219</v>
      </c>
      <c r="F93" s="230" t="s">
        <v>1220</v>
      </c>
      <c r="G93" s="231" t="s">
        <v>167</v>
      </c>
      <c r="H93" s="232">
        <v>2603.3000000000002</v>
      </c>
      <c r="I93" s="233"/>
      <c r="J93" s="234">
        <f>ROUND(I93*H93,2)</f>
        <v>0</v>
      </c>
      <c r="K93" s="230" t="s">
        <v>168</v>
      </c>
      <c r="L93" s="46"/>
      <c r="M93" s="235" t="s">
        <v>19</v>
      </c>
      <c r="N93" s="236" t="s">
        <v>47</v>
      </c>
      <c r="O93" s="86"/>
      <c r="P93" s="237">
        <f>O93*H93</f>
        <v>0</v>
      </c>
      <c r="Q93" s="237">
        <v>0</v>
      </c>
      <c r="R93" s="237">
        <f>Q93*H93</f>
        <v>0</v>
      </c>
      <c r="S93" s="237">
        <v>0</v>
      </c>
      <c r="T93" s="238">
        <f>S93*H93</f>
        <v>0</v>
      </c>
      <c r="U93" s="40"/>
      <c r="V93" s="40"/>
      <c r="W93" s="40"/>
      <c r="X93" s="40"/>
      <c r="Y93" s="40"/>
      <c r="Z93" s="40"/>
      <c r="AA93" s="40"/>
      <c r="AB93" s="40"/>
      <c r="AC93" s="40"/>
      <c r="AD93" s="40"/>
      <c r="AE93" s="40"/>
      <c r="AR93" s="239" t="s">
        <v>169</v>
      </c>
      <c r="AT93" s="239" t="s">
        <v>164</v>
      </c>
      <c r="AU93" s="239" t="s">
        <v>86</v>
      </c>
      <c r="AY93" s="19" t="s">
        <v>162</v>
      </c>
      <c r="BE93" s="240">
        <f>IF(N93="základní",J93,0)</f>
        <v>0</v>
      </c>
      <c r="BF93" s="240">
        <f>IF(N93="snížená",J93,0)</f>
        <v>0</v>
      </c>
      <c r="BG93" s="240">
        <f>IF(N93="zákl. přenesená",J93,0)</f>
        <v>0</v>
      </c>
      <c r="BH93" s="240">
        <f>IF(N93="sníž. přenesená",J93,0)</f>
        <v>0</v>
      </c>
      <c r="BI93" s="240">
        <f>IF(N93="nulová",J93,0)</f>
        <v>0</v>
      </c>
      <c r="BJ93" s="19" t="s">
        <v>84</v>
      </c>
      <c r="BK93" s="240">
        <f>ROUND(I93*H93,2)</f>
        <v>0</v>
      </c>
      <c r="BL93" s="19" t="s">
        <v>169</v>
      </c>
      <c r="BM93" s="239" t="s">
        <v>1221</v>
      </c>
    </row>
    <row r="94" s="2" customFormat="1">
      <c r="A94" s="40"/>
      <c r="B94" s="41"/>
      <c r="C94" s="42"/>
      <c r="D94" s="241" t="s">
        <v>171</v>
      </c>
      <c r="E94" s="42"/>
      <c r="F94" s="242" t="s">
        <v>1222</v>
      </c>
      <c r="G94" s="42"/>
      <c r="H94" s="42"/>
      <c r="I94" s="148"/>
      <c r="J94" s="42"/>
      <c r="K94" s="42"/>
      <c r="L94" s="46"/>
      <c r="M94" s="243"/>
      <c r="N94" s="244"/>
      <c r="O94" s="86"/>
      <c r="P94" s="86"/>
      <c r="Q94" s="86"/>
      <c r="R94" s="86"/>
      <c r="S94" s="86"/>
      <c r="T94" s="87"/>
      <c r="U94" s="40"/>
      <c r="V94" s="40"/>
      <c r="W94" s="40"/>
      <c r="X94" s="40"/>
      <c r="Y94" s="40"/>
      <c r="Z94" s="40"/>
      <c r="AA94" s="40"/>
      <c r="AB94" s="40"/>
      <c r="AC94" s="40"/>
      <c r="AD94" s="40"/>
      <c r="AE94" s="40"/>
      <c r="AT94" s="19" t="s">
        <v>171</v>
      </c>
      <c r="AU94" s="19" t="s">
        <v>86</v>
      </c>
    </row>
    <row r="95" s="13" customFormat="1">
      <c r="A95" s="13"/>
      <c r="B95" s="245"/>
      <c r="C95" s="246"/>
      <c r="D95" s="241" t="s">
        <v>173</v>
      </c>
      <c r="E95" s="247" t="s">
        <v>19</v>
      </c>
      <c r="F95" s="248" t="s">
        <v>1223</v>
      </c>
      <c r="G95" s="246"/>
      <c r="H95" s="249">
        <v>1816.5999999999999</v>
      </c>
      <c r="I95" s="250"/>
      <c r="J95" s="246"/>
      <c r="K95" s="246"/>
      <c r="L95" s="251"/>
      <c r="M95" s="252"/>
      <c r="N95" s="253"/>
      <c r="O95" s="253"/>
      <c r="P95" s="253"/>
      <c r="Q95" s="253"/>
      <c r="R95" s="253"/>
      <c r="S95" s="253"/>
      <c r="T95" s="254"/>
      <c r="U95" s="13"/>
      <c r="V95" s="13"/>
      <c r="W95" s="13"/>
      <c r="X95" s="13"/>
      <c r="Y95" s="13"/>
      <c r="Z95" s="13"/>
      <c r="AA95" s="13"/>
      <c r="AB95" s="13"/>
      <c r="AC95" s="13"/>
      <c r="AD95" s="13"/>
      <c r="AE95" s="13"/>
      <c r="AT95" s="255" t="s">
        <v>173</v>
      </c>
      <c r="AU95" s="255" t="s">
        <v>86</v>
      </c>
      <c r="AV95" s="13" t="s">
        <v>86</v>
      </c>
      <c r="AW95" s="13" t="s">
        <v>37</v>
      </c>
      <c r="AX95" s="13" t="s">
        <v>76</v>
      </c>
      <c r="AY95" s="255" t="s">
        <v>162</v>
      </c>
    </row>
    <row r="96" s="13" customFormat="1">
      <c r="A96" s="13"/>
      <c r="B96" s="245"/>
      <c r="C96" s="246"/>
      <c r="D96" s="241" t="s">
        <v>173</v>
      </c>
      <c r="E96" s="247" t="s">
        <v>19</v>
      </c>
      <c r="F96" s="248" t="s">
        <v>1224</v>
      </c>
      <c r="G96" s="246"/>
      <c r="H96" s="249">
        <v>29.699999999999999</v>
      </c>
      <c r="I96" s="250"/>
      <c r="J96" s="246"/>
      <c r="K96" s="246"/>
      <c r="L96" s="251"/>
      <c r="M96" s="252"/>
      <c r="N96" s="253"/>
      <c r="O96" s="253"/>
      <c r="P96" s="253"/>
      <c r="Q96" s="253"/>
      <c r="R96" s="253"/>
      <c r="S96" s="253"/>
      <c r="T96" s="254"/>
      <c r="U96" s="13"/>
      <c r="V96" s="13"/>
      <c r="W96" s="13"/>
      <c r="X96" s="13"/>
      <c r="Y96" s="13"/>
      <c r="Z96" s="13"/>
      <c r="AA96" s="13"/>
      <c r="AB96" s="13"/>
      <c r="AC96" s="13"/>
      <c r="AD96" s="13"/>
      <c r="AE96" s="13"/>
      <c r="AT96" s="255" t="s">
        <v>173</v>
      </c>
      <c r="AU96" s="255" t="s">
        <v>86</v>
      </c>
      <c r="AV96" s="13" t="s">
        <v>86</v>
      </c>
      <c r="AW96" s="13" t="s">
        <v>37</v>
      </c>
      <c r="AX96" s="13" t="s">
        <v>76</v>
      </c>
      <c r="AY96" s="255" t="s">
        <v>162</v>
      </c>
    </row>
    <row r="97" s="13" customFormat="1">
      <c r="A97" s="13"/>
      <c r="B97" s="245"/>
      <c r="C97" s="246"/>
      <c r="D97" s="241" t="s">
        <v>173</v>
      </c>
      <c r="E97" s="247" t="s">
        <v>19</v>
      </c>
      <c r="F97" s="248" t="s">
        <v>1225</v>
      </c>
      <c r="G97" s="246"/>
      <c r="H97" s="249">
        <v>534.29999999999995</v>
      </c>
      <c r="I97" s="250"/>
      <c r="J97" s="246"/>
      <c r="K97" s="246"/>
      <c r="L97" s="251"/>
      <c r="M97" s="252"/>
      <c r="N97" s="253"/>
      <c r="O97" s="253"/>
      <c r="P97" s="253"/>
      <c r="Q97" s="253"/>
      <c r="R97" s="253"/>
      <c r="S97" s="253"/>
      <c r="T97" s="254"/>
      <c r="U97" s="13"/>
      <c r="V97" s="13"/>
      <c r="W97" s="13"/>
      <c r="X97" s="13"/>
      <c r="Y97" s="13"/>
      <c r="Z97" s="13"/>
      <c r="AA97" s="13"/>
      <c r="AB97" s="13"/>
      <c r="AC97" s="13"/>
      <c r="AD97" s="13"/>
      <c r="AE97" s="13"/>
      <c r="AT97" s="255" t="s">
        <v>173</v>
      </c>
      <c r="AU97" s="255" t="s">
        <v>86</v>
      </c>
      <c r="AV97" s="13" t="s">
        <v>86</v>
      </c>
      <c r="AW97" s="13" t="s">
        <v>37</v>
      </c>
      <c r="AX97" s="13" t="s">
        <v>76</v>
      </c>
      <c r="AY97" s="255" t="s">
        <v>162</v>
      </c>
    </row>
    <row r="98" s="13" customFormat="1">
      <c r="A98" s="13"/>
      <c r="B98" s="245"/>
      <c r="C98" s="246"/>
      <c r="D98" s="241" t="s">
        <v>173</v>
      </c>
      <c r="E98" s="247" t="s">
        <v>19</v>
      </c>
      <c r="F98" s="248" t="s">
        <v>1226</v>
      </c>
      <c r="G98" s="246"/>
      <c r="H98" s="249">
        <v>148.69999999999999</v>
      </c>
      <c r="I98" s="250"/>
      <c r="J98" s="246"/>
      <c r="K98" s="246"/>
      <c r="L98" s="251"/>
      <c r="M98" s="252"/>
      <c r="N98" s="253"/>
      <c r="O98" s="253"/>
      <c r="P98" s="253"/>
      <c r="Q98" s="253"/>
      <c r="R98" s="253"/>
      <c r="S98" s="253"/>
      <c r="T98" s="254"/>
      <c r="U98" s="13"/>
      <c r="V98" s="13"/>
      <c r="W98" s="13"/>
      <c r="X98" s="13"/>
      <c r="Y98" s="13"/>
      <c r="Z98" s="13"/>
      <c r="AA98" s="13"/>
      <c r="AB98" s="13"/>
      <c r="AC98" s="13"/>
      <c r="AD98" s="13"/>
      <c r="AE98" s="13"/>
      <c r="AT98" s="255" t="s">
        <v>173</v>
      </c>
      <c r="AU98" s="255" t="s">
        <v>86</v>
      </c>
      <c r="AV98" s="13" t="s">
        <v>86</v>
      </c>
      <c r="AW98" s="13" t="s">
        <v>37</v>
      </c>
      <c r="AX98" s="13" t="s">
        <v>76</v>
      </c>
      <c r="AY98" s="255" t="s">
        <v>162</v>
      </c>
    </row>
    <row r="99" s="13" customFormat="1">
      <c r="A99" s="13"/>
      <c r="B99" s="245"/>
      <c r="C99" s="246"/>
      <c r="D99" s="241" t="s">
        <v>173</v>
      </c>
      <c r="E99" s="247" t="s">
        <v>19</v>
      </c>
      <c r="F99" s="248" t="s">
        <v>1227</v>
      </c>
      <c r="G99" s="246"/>
      <c r="H99" s="249">
        <v>74</v>
      </c>
      <c r="I99" s="250"/>
      <c r="J99" s="246"/>
      <c r="K99" s="246"/>
      <c r="L99" s="251"/>
      <c r="M99" s="252"/>
      <c r="N99" s="253"/>
      <c r="O99" s="253"/>
      <c r="P99" s="253"/>
      <c r="Q99" s="253"/>
      <c r="R99" s="253"/>
      <c r="S99" s="253"/>
      <c r="T99" s="254"/>
      <c r="U99" s="13"/>
      <c r="V99" s="13"/>
      <c r="W99" s="13"/>
      <c r="X99" s="13"/>
      <c r="Y99" s="13"/>
      <c r="Z99" s="13"/>
      <c r="AA99" s="13"/>
      <c r="AB99" s="13"/>
      <c r="AC99" s="13"/>
      <c r="AD99" s="13"/>
      <c r="AE99" s="13"/>
      <c r="AT99" s="255" t="s">
        <v>173</v>
      </c>
      <c r="AU99" s="255" t="s">
        <v>86</v>
      </c>
      <c r="AV99" s="13" t="s">
        <v>86</v>
      </c>
      <c r="AW99" s="13" t="s">
        <v>37</v>
      </c>
      <c r="AX99" s="13" t="s">
        <v>76</v>
      </c>
      <c r="AY99" s="255" t="s">
        <v>162</v>
      </c>
    </row>
    <row r="100" s="15" customFormat="1">
      <c r="A100" s="15"/>
      <c r="B100" s="267"/>
      <c r="C100" s="268"/>
      <c r="D100" s="241" t="s">
        <v>173</v>
      </c>
      <c r="E100" s="269" t="s">
        <v>19</v>
      </c>
      <c r="F100" s="270" t="s">
        <v>177</v>
      </c>
      <c r="G100" s="268"/>
      <c r="H100" s="271">
        <v>2603.2999999999997</v>
      </c>
      <c r="I100" s="272"/>
      <c r="J100" s="268"/>
      <c r="K100" s="268"/>
      <c r="L100" s="273"/>
      <c r="M100" s="274"/>
      <c r="N100" s="275"/>
      <c r="O100" s="275"/>
      <c r="P100" s="275"/>
      <c r="Q100" s="275"/>
      <c r="R100" s="275"/>
      <c r="S100" s="275"/>
      <c r="T100" s="276"/>
      <c r="U100" s="15"/>
      <c r="V100" s="15"/>
      <c r="W100" s="15"/>
      <c r="X100" s="15"/>
      <c r="Y100" s="15"/>
      <c r="Z100" s="15"/>
      <c r="AA100" s="15"/>
      <c r="AB100" s="15"/>
      <c r="AC100" s="15"/>
      <c r="AD100" s="15"/>
      <c r="AE100" s="15"/>
      <c r="AT100" s="277" t="s">
        <v>173</v>
      </c>
      <c r="AU100" s="277" t="s">
        <v>86</v>
      </c>
      <c r="AV100" s="15" t="s">
        <v>169</v>
      </c>
      <c r="AW100" s="15" t="s">
        <v>37</v>
      </c>
      <c r="AX100" s="15" t="s">
        <v>84</v>
      </c>
      <c r="AY100" s="277" t="s">
        <v>162</v>
      </c>
    </row>
    <row r="101" s="12" customFormat="1" ht="22.8" customHeight="1">
      <c r="A101" s="12"/>
      <c r="B101" s="212"/>
      <c r="C101" s="213"/>
      <c r="D101" s="214" t="s">
        <v>75</v>
      </c>
      <c r="E101" s="226" t="s">
        <v>193</v>
      </c>
      <c r="F101" s="226" t="s">
        <v>1228</v>
      </c>
      <c r="G101" s="213"/>
      <c r="H101" s="213"/>
      <c r="I101" s="216"/>
      <c r="J101" s="227">
        <f>BK101</f>
        <v>0</v>
      </c>
      <c r="K101" s="213"/>
      <c r="L101" s="218"/>
      <c r="M101" s="219"/>
      <c r="N101" s="220"/>
      <c r="O101" s="220"/>
      <c r="P101" s="221">
        <f>SUM(P102:P206)</f>
        <v>0</v>
      </c>
      <c r="Q101" s="220"/>
      <c r="R101" s="221">
        <f>SUM(R102:R206)</f>
        <v>135.05676500000001</v>
      </c>
      <c r="S101" s="220"/>
      <c r="T101" s="222">
        <f>SUM(T102:T206)</f>
        <v>0</v>
      </c>
      <c r="U101" s="12"/>
      <c r="V101" s="12"/>
      <c r="W101" s="12"/>
      <c r="X101" s="12"/>
      <c r="Y101" s="12"/>
      <c r="Z101" s="12"/>
      <c r="AA101" s="12"/>
      <c r="AB101" s="12"/>
      <c r="AC101" s="12"/>
      <c r="AD101" s="12"/>
      <c r="AE101" s="12"/>
      <c r="AR101" s="223" t="s">
        <v>84</v>
      </c>
      <c r="AT101" s="224" t="s">
        <v>75</v>
      </c>
      <c r="AU101" s="224" t="s">
        <v>84</v>
      </c>
      <c r="AY101" s="223" t="s">
        <v>162</v>
      </c>
      <c r="BK101" s="225">
        <f>SUM(BK102:BK206)</f>
        <v>0</v>
      </c>
    </row>
    <row r="102" s="2" customFormat="1" ht="21.75" customHeight="1">
      <c r="A102" s="40"/>
      <c r="B102" s="41"/>
      <c r="C102" s="228" t="s">
        <v>86</v>
      </c>
      <c r="D102" s="228" t="s">
        <v>164</v>
      </c>
      <c r="E102" s="229" t="s">
        <v>1229</v>
      </c>
      <c r="F102" s="230" t="s">
        <v>1230</v>
      </c>
      <c r="G102" s="231" t="s">
        <v>167</v>
      </c>
      <c r="H102" s="232">
        <v>780.79999999999995</v>
      </c>
      <c r="I102" s="233"/>
      <c r="J102" s="234">
        <f>ROUND(I102*H102,2)</f>
        <v>0</v>
      </c>
      <c r="K102" s="230" t="s">
        <v>168</v>
      </c>
      <c r="L102" s="46"/>
      <c r="M102" s="235" t="s">
        <v>19</v>
      </c>
      <c r="N102" s="236" t="s">
        <v>47</v>
      </c>
      <c r="O102" s="86"/>
      <c r="P102" s="237">
        <f>O102*H102</f>
        <v>0</v>
      </c>
      <c r="Q102" s="237">
        <v>0</v>
      </c>
      <c r="R102" s="237">
        <f>Q102*H102</f>
        <v>0</v>
      </c>
      <c r="S102" s="237">
        <v>0</v>
      </c>
      <c r="T102" s="238">
        <f>S102*H102</f>
        <v>0</v>
      </c>
      <c r="U102" s="40"/>
      <c r="V102" s="40"/>
      <c r="W102" s="40"/>
      <c r="X102" s="40"/>
      <c r="Y102" s="40"/>
      <c r="Z102" s="40"/>
      <c r="AA102" s="40"/>
      <c r="AB102" s="40"/>
      <c r="AC102" s="40"/>
      <c r="AD102" s="40"/>
      <c r="AE102" s="40"/>
      <c r="AR102" s="239" t="s">
        <v>169</v>
      </c>
      <c r="AT102" s="239" t="s">
        <v>164</v>
      </c>
      <c r="AU102" s="239" t="s">
        <v>86</v>
      </c>
      <c r="AY102" s="19" t="s">
        <v>162</v>
      </c>
      <c r="BE102" s="240">
        <f>IF(N102="základní",J102,0)</f>
        <v>0</v>
      </c>
      <c r="BF102" s="240">
        <f>IF(N102="snížená",J102,0)</f>
        <v>0</v>
      </c>
      <c r="BG102" s="240">
        <f>IF(N102="zákl. přenesená",J102,0)</f>
        <v>0</v>
      </c>
      <c r="BH102" s="240">
        <f>IF(N102="sníž. přenesená",J102,0)</f>
        <v>0</v>
      </c>
      <c r="BI102" s="240">
        <f>IF(N102="nulová",J102,0)</f>
        <v>0</v>
      </c>
      <c r="BJ102" s="19" t="s">
        <v>84</v>
      </c>
      <c r="BK102" s="240">
        <f>ROUND(I102*H102,2)</f>
        <v>0</v>
      </c>
      <c r="BL102" s="19" t="s">
        <v>169</v>
      </c>
      <c r="BM102" s="239" t="s">
        <v>1231</v>
      </c>
    </row>
    <row r="103" s="2" customFormat="1">
      <c r="A103" s="40"/>
      <c r="B103" s="41"/>
      <c r="C103" s="42"/>
      <c r="D103" s="241" t="s">
        <v>356</v>
      </c>
      <c r="E103" s="42"/>
      <c r="F103" s="242" t="s">
        <v>1232</v>
      </c>
      <c r="G103" s="42"/>
      <c r="H103" s="42"/>
      <c r="I103" s="148"/>
      <c r="J103" s="42"/>
      <c r="K103" s="42"/>
      <c r="L103" s="46"/>
      <c r="M103" s="243"/>
      <c r="N103" s="244"/>
      <c r="O103" s="86"/>
      <c r="P103" s="86"/>
      <c r="Q103" s="86"/>
      <c r="R103" s="86"/>
      <c r="S103" s="86"/>
      <c r="T103" s="87"/>
      <c r="U103" s="40"/>
      <c r="V103" s="40"/>
      <c r="W103" s="40"/>
      <c r="X103" s="40"/>
      <c r="Y103" s="40"/>
      <c r="Z103" s="40"/>
      <c r="AA103" s="40"/>
      <c r="AB103" s="40"/>
      <c r="AC103" s="40"/>
      <c r="AD103" s="40"/>
      <c r="AE103" s="40"/>
      <c r="AT103" s="19" t="s">
        <v>356</v>
      </c>
      <c r="AU103" s="19" t="s">
        <v>86</v>
      </c>
    </row>
    <row r="104" s="13" customFormat="1">
      <c r="A104" s="13"/>
      <c r="B104" s="245"/>
      <c r="C104" s="246"/>
      <c r="D104" s="241" t="s">
        <v>173</v>
      </c>
      <c r="E104" s="247" t="s">
        <v>19</v>
      </c>
      <c r="F104" s="248" t="s">
        <v>1233</v>
      </c>
      <c r="G104" s="246"/>
      <c r="H104" s="249">
        <v>231.69999999999999</v>
      </c>
      <c r="I104" s="250"/>
      <c r="J104" s="246"/>
      <c r="K104" s="246"/>
      <c r="L104" s="251"/>
      <c r="M104" s="252"/>
      <c r="N104" s="253"/>
      <c r="O104" s="253"/>
      <c r="P104" s="253"/>
      <c r="Q104" s="253"/>
      <c r="R104" s="253"/>
      <c r="S104" s="253"/>
      <c r="T104" s="254"/>
      <c r="U104" s="13"/>
      <c r="V104" s="13"/>
      <c r="W104" s="13"/>
      <c r="X104" s="13"/>
      <c r="Y104" s="13"/>
      <c r="Z104" s="13"/>
      <c r="AA104" s="13"/>
      <c r="AB104" s="13"/>
      <c r="AC104" s="13"/>
      <c r="AD104" s="13"/>
      <c r="AE104" s="13"/>
      <c r="AT104" s="255" t="s">
        <v>173</v>
      </c>
      <c r="AU104" s="255" t="s">
        <v>86</v>
      </c>
      <c r="AV104" s="13" t="s">
        <v>86</v>
      </c>
      <c r="AW104" s="13" t="s">
        <v>37</v>
      </c>
      <c r="AX104" s="13" t="s">
        <v>76</v>
      </c>
      <c r="AY104" s="255" t="s">
        <v>162</v>
      </c>
    </row>
    <row r="105" s="13" customFormat="1">
      <c r="A105" s="13"/>
      <c r="B105" s="245"/>
      <c r="C105" s="246"/>
      <c r="D105" s="241" t="s">
        <v>173</v>
      </c>
      <c r="E105" s="247" t="s">
        <v>19</v>
      </c>
      <c r="F105" s="248" t="s">
        <v>1234</v>
      </c>
      <c r="G105" s="246"/>
      <c r="H105" s="249">
        <v>549.10000000000002</v>
      </c>
      <c r="I105" s="250"/>
      <c r="J105" s="246"/>
      <c r="K105" s="246"/>
      <c r="L105" s="251"/>
      <c r="M105" s="252"/>
      <c r="N105" s="253"/>
      <c r="O105" s="253"/>
      <c r="P105" s="253"/>
      <c r="Q105" s="253"/>
      <c r="R105" s="253"/>
      <c r="S105" s="253"/>
      <c r="T105" s="254"/>
      <c r="U105" s="13"/>
      <c r="V105" s="13"/>
      <c r="W105" s="13"/>
      <c r="X105" s="13"/>
      <c r="Y105" s="13"/>
      <c r="Z105" s="13"/>
      <c r="AA105" s="13"/>
      <c r="AB105" s="13"/>
      <c r="AC105" s="13"/>
      <c r="AD105" s="13"/>
      <c r="AE105" s="13"/>
      <c r="AT105" s="255" t="s">
        <v>173</v>
      </c>
      <c r="AU105" s="255" t="s">
        <v>86</v>
      </c>
      <c r="AV105" s="13" t="s">
        <v>86</v>
      </c>
      <c r="AW105" s="13" t="s">
        <v>37</v>
      </c>
      <c r="AX105" s="13" t="s">
        <v>76</v>
      </c>
      <c r="AY105" s="255" t="s">
        <v>162</v>
      </c>
    </row>
    <row r="106" s="15" customFormat="1">
      <c r="A106" s="15"/>
      <c r="B106" s="267"/>
      <c r="C106" s="268"/>
      <c r="D106" s="241" t="s">
        <v>173</v>
      </c>
      <c r="E106" s="269" t="s">
        <v>19</v>
      </c>
      <c r="F106" s="270" t="s">
        <v>1235</v>
      </c>
      <c r="G106" s="268"/>
      <c r="H106" s="271">
        <v>780.79999999999995</v>
      </c>
      <c r="I106" s="272"/>
      <c r="J106" s="268"/>
      <c r="K106" s="268"/>
      <c r="L106" s="273"/>
      <c r="M106" s="274"/>
      <c r="N106" s="275"/>
      <c r="O106" s="275"/>
      <c r="P106" s="275"/>
      <c r="Q106" s="275"/>
      <c r="R106" s="275"/>
      <c r="S106" s="275"/>
      <c r="T106" s="276"/>
      <c r="U106" s="15"/>
      <c r="V106" s="15"/>
      <c r="W106" s="15"/>
      <c r="X106" s="15"/>
      <c r="Y106" s="15"/>
      <c r="Z106" s="15"/>
      <c r="AA106" s="15"/>
      <c r="AB106" s="15"/>
      <c r="AC106" s="15"/>
      <c r="AD106" s="15"/>
      <c r="AE106" s="15"/>
      <c r="AT106" s="277" t="s">
        <v>173</v>
      </c>
      <c r="AU106" s="277" t="s">
        <v>86</v>
      </c>
      <c r="AV106" s="15" t="s">
        <v>169</v>
      </c>
      <c r="AW106" s="15" t="s">
        <v>37</v>
      </c>
      <c r="AX106" s="15" t="s">
        <v>84</v>
      </c>
      <c r="AY106" s="277" t="s">
        <v>162</v>
      </c>
    </row>
    <row r="107" s="2" customFormat="1" ht="16.5" customHeight="1">
      <c r="A107" s="40"/>
      <c r="B107" s="41"/>
      <c r="C107" s="228" t="s">
        <v>176</v>
      </c>
      <c r="D107" s="228" t="s">
        <v>164</v>
      </c>
      <c r="E107" s="229" t="s">
        <v>1236</v>
      </c>
      <c r="F107" s="230" t="s">
        <v>1237</v>
      </c>
      <c r="G107" s="231" t="s">
        <v>167</v>
      </c>
      <c r="H107" s="232">
        <v>2597.4000000000001</v>
      </c>
      <c r="I107" s="233"/>
      <c r="J107" s="234">
        <f>ROUND(I107*H107,2)</f>
        <v>0</v>
      </c>
      <c r="K107" s="230" t="s">
        <v>168</v>
      </c>
      <c r="L107" s="46"/>
      <c r="M107" s="235" t="s">
        <v>19</v>
      </c>
      <c r="N107" s="236" t="s">
        <v>47</v>
      </c>
      <c r="O107" s="86"/>
      <c r="P107" s="237">
        <f>O107*H107</f>
        <v>0</v>
      </c>
      <c r="Q107" s="237">
        <v>0</v>
      </c>
      <c r="R107" s="237">
        <f>Q107*H107</f>
        <v>0</v>
      </c>
      <c r="S107" s="237">
        <v>0</v>
      </c>
      <c r="T107" s="238">
        <f>S107*H107</f>
        <v>0</v>
      </c>
      <c r="U107" s="40"/>
      <c r="V107" s="40"/>
      <c r="W107" s="40"/>
      <c r="X107" s="40"/>
      <c r="Y107" s="40"/>
      <c r="Z107" s="40"/>
      <c r="AA107" s="40"/>
      <c r="AB107" s="40"/>
      <c r="AC107" s="40"/>
      <c r="AD107" s="40"/>
      <c r="AE107" s="40"/>
      <c r="AR107" s="239" t="s">
        <v>169</v>
      </c>
      <c r="AT107" s="239" t="s">
        <v>164</v>
      </c>
      <c r="AU107" s="239" t="s">
        <v>86</v>
      </c>
      <c r="AY107" s="19" t="s">
        <v>162</v>
      </c>
      <c r="BE107" s="240">
        <f>IF(N107="základní",J107,0)</f>
        <v>0</v>
      </c>
      <c r="BF107" s="240">
        <f>IF(N107="snížená",J107,0)</f>
        <v>0</v>
      </c>
      <c r="BG107" s="240">
        <f>IF(N107="zákl. přenesená",J107,0)</f>
        <v>0</v>
      </c>
      <c r="BH107" s="240">
        <f>IF(N107="sníž. přenesená",J107,0)</f>
        <v>0</v>
      </c>
      <c r="BI107" s="240">
        <f>IF(N107="nulová",J107,0)</f>
        <v>0</v>
      </c>
      <c r="BJ107" s="19" t="s">
        <v>84</v>
      </c>
      <c r="BK107" s="240">
        <f>ROUND(I107*H107,2)</f>
        <v>0</v>
      </c>
      <c r="BL107" s="19" t="s">
        <v>169</v>
      </c>
      <c r="BM107" s="239" t="s">
        <v>1238</v>
      </c>
    </row>
    <row r="108" s="2" customFormat="1">
      <c r="A108" s="40"/>
      <c r="B108" s="41"/>
      <c r="C108" s="42"/>
      <c r="D108" s="241" t="s">
        <v>356</v>
      </c>
      <c r="E108" s="42"/>
      <c r="F108" s="242" t="s">
        <v>1239</v>
      </c>
      <c r="G108" s="42"/>
      <c r="H108" s="42"/>
      <c r="I108" s="148"/>
      <c r="J108" s="42"/>
      <c r="K108" s="42"/>
      <c r="L108" s="46"/>
      <c r="M108" s="243"/>
      <c r="N108" s="244"/>
      <c r="O108" s="86"/>
      <c r="P108" s="86"/>
      <c r="Q108" s="86"/>
      <c r="R108" s="86"/>
      <c r="S108" s="86"/>
      <c r="T108" s="87"/>
      <c r="U108" s="40"/>
      <c r="V108" s="40"/>
      <c r="W108" s="40"/>
      <c r="X108" s="40"/>
      <c r="Y108" s="40"/>
      <c r="Z108" s="40"/>
      <c r="AA108" s="40"/>
      <c r="AB108" s="40"/>
      <c r="AC108" s="40"/>
      <c r="AD108" s="40"/>
      <c r="AE108" s="40"/>
      <c r="AT108" s="19" t="s">
        <v>356</v>
      </c>
      <c r="AU108" s="19" t="s">
        <v>86</v>
      </c>
    </row>
    <row r="109" s="13" customFormat="1">
      <c r="A109" s="13"/>
      <c r="B109" s="245"/>
      <c r="C109" s="246"/>
      <c r="D109" s="241" t="s">
        <v>173</v>
      </c>
      <c r="E109" s="247" t="s">
        <v>19</v>
      </c>
      <c r="F109" s="248" t="s">
        <v>1233</v>
      </c>
      <c r="G109" s="246"/>
      <c r="H109" s="249">
        <v>231.69999999999999</v>
      </c>
      <c r="I109" s="250"/>
      <c r="J109" s="246"/>
      <c r="K109" s="246"/>
      <c r="L109" s="251"/>
      <c r="M109" s="252"/>
      <c r="N109" s="253"/>
      <c r="O109" s="253"/>
      <c r="P109" s="253"/>
      <c r="Q109" s="253"/>
      <c r="R109" s="253"/>
      <c r="S109" s="253"/>
      <c r="T109" s="254"/>
      <c r="U109" s="13"/>
      <c r="V109" s="13"/>
      <c r="W109" s="13"/>
      <c r="X109" s="13"/>
      <c r="Y109" s="13"/>
      <c r="Z109" s="13"/>
      <c r="AA109" s="13"/>
      <c r="AB109" s="13"/>
      <c r="AC109" s="13"/>
      <c r="AD109" s="13"/>
      <c r="AE109" s="13"/>
      <c r="AT109" s="255" t="s">
        <v>173</v>
      </c>
      <c r="AU109" s="255" t="s">
        <v>86</v>
      </c>
      <c r="AV109" s="13" t="s">
        <v>86</v>
      </c>
      <c r="AW109" s="13" t="s">
        <v>37</v>
      </c>
      <c r="AX109" s="13" t="s">
        <v>76</v>
      </c>
      <c r="AY109" s="255" t="s">
        <v>162</v>
      </c>
    </row>
    <row r="110" s="13" customFormat="1">
      <c r="A110" s="13"/>
      <c r="B110" s="245"/>
      <c r="C110" s="246"/>
      <c r="D110" s="241" t="s">
        <v>173</v>
      </c>
      <c r="E110" s="247" t="s">
        <v>19</v>
      </c>
      <c r="F110" s="248" t="s">
        <v>1234</v>
      </c>
      <c r="G110" s="246"/>
      <c r="H110" s="249">
        <v>549.10000000000002</v>
      </c>
      <c r="I110" s="250"/>
      <c r="J110" s="246"/>
      <c r="K110" s="246"/>
      <c r="L110" s="251"/>
      <c r="M110" s="252"/>
      <c r="N110" s="253"/>
      <c r="O110" s="253"/>
      <c r="P110" s="253"/>
      <c r="Q110" s="253"/>
      <c r="R110" s="253"/>
      <c r="S110" s="253"/>
      <c r="T110" s="254"/>
      <c r="U110" s="13"/>
      <c r="V110" s="13"/>
      <c r="W110" s="13"/>
      <c r="X110" s="13"/>
      <c r="Y110" s="13"/>
      <c r="Z110" s="13"/>
      <c r="AA110" s="13"/>
      <c r="AB110" s="13"/>
      <c r="AC110" s="13"/>
      <c r="AD110" s="13"/>
      <c r="AE110" s="13"/>
      <c r="AT110" s="255" t="s">
        <v>173</v>
      </c>
      <c r="AU110" s="255" t="s">
        <v>86</v>
      </c>
      <c r="AV110" s="13" t="s">
        <v>86</v>
      </c>
      <c r="AW110" s="13" t="s">
        <v>37</v>
      </c>
      <c r="AX110" s="13" t="s">
        <v>76</v>
      </c>
      <c r="AY110" s="255" t="s">
        <v>162</v>
      </c>
    </row>
    <row r="111" s="14" customFormat="1">
      <c r="A111" s="14"/>
      <c r="B111" s="256"/>
      <c r="C111" s="257"/>
      <c r="D111" s="241" t="s">
        <v>173</v>
      </c>
      <c r="E111" s="258" t="s">
        <v>19</v>
      </c>
      <c r="F111" s="259" t="s">
        <v>1240</v>
      </c>
      <c r="G111" s="257"/>
      <c r="H111" s="260">
        <v>780.79999999999995</v>
      </c>
      <c r="I111" s="261"/>
      <c r="J111" s="257"/>
      <c r="K111" s="257"/>
      <c r="L111" s="262"/>
      <c r="M111" s="263"/>
      <c r="N111" s="264"/>
      <c r="O111" s="264"/>
      <c r="P111" s="264"/>
      <c r="Q111" s="264"/>
      <c r="R111" s="264"/>
      <c r="S111" s="264"/>
      <c r="T111" s="265"/>
      <c r="U111" s="14"/>
      <c r="V111" s="14"/>
      <c r="W111" s="14"/>
      <c r="X111" s="14"/>
      <c r="Y111" s="14"/>
      <c r="Z111" s="14"/>
      <c r="AA111" s="14"/>
      <c r="AB111" s="14"/>
      <c r="AC111" s="14"/>
      <c r="AD111" s="14"/>
      <c r="AE111" s="14"/>
      <c r="AT111" s="266" t="s">
        <v>173</v>
      </c>
      <c r="AU111" s="266" t="s">
        <v>86</v>
      </c>
      <c r="AV111" s="14" t="s">
        <v>176</v>
      </c>
      <c r="AW111" s="14" t="s">
        <v>37</v>
      </c>
      <c r="AX111" s="14" t="s">
        <v>76</v>
      </c>
      <c r="AY111" s="266" t="s">
        <v>162</v>
      </c>
    </row>
    <row r="112" s="13" customFormat="1">
      <c r="A112" s="13"/>
      <c r="B112" s="245"/>
      <c r="C112" s="246"/>
      <c r="D112" s="241" t="s">
        <v>173</v>
      </c>
      <c r="E112" s="247" t="s">
        <v>19</v>
      </c>
      <c r="F112" s="248" t="s">
        <v>1241</v>
      </c>
      <c r="G112" s="246"/>
      <c r="H112" s="249">
        <v>723.5</v>
      </c>
      <c r="I112" s="250"/>
      <c r="J112" s="246"/>
      <c r="K112" s="246"/>
      <c r="L112" s="251"/>
      <c r="M112" s="252"/>
      <c r="N112" s="253"/>
      <c r="O112" s="253"/>
      <c r="P112" s="253"/>
      <c r="Q112" s="253"/>
      <c r="R112" s="253"/>
      <c r="S112" s="253"/>
      <c r="T112" s="254"/>
      <c r="U112" s="13"/>
      <c r="V112" s="13"/>
      <c r="W112" s="13"/>
      <c r="X112" s="13"/>
      <c r="Y112" s="13"/>
      <c r="Z112" s="13"/>
      <c r="AA112" s="13"/>
      <c r="AB112" s="13"/>
      <c r="AC112" s="13"/>
      <c r="AD112" s="13"/>
      <c r="AE112" s="13"/>
      <c r="AT112" s="255" t="s">
        <v>173</v>
      </c>
      <c r="AU112" s="255" t="s">
        <v>86</v>
      </c>
      <c r="AV112" s="13" t="s">
        <v>86</v>
      </c>
      <c r="AW112" s="13" t="s">
        <v>37</v>
      </c>
      <c r="AX112" s="13" t="s">
        <v>76</v>
      </c>
      <c r="AY112" s="255" t="s">
        <v>162</v>
      </c>
    </row>
    <row r="113" s="13" customFormat="1">
      <c r="A113" s="13"/>
      <c r="B113" s="245"/>
      <c r="C113" s="246"/>
      <c r="D113" s="241" t="s">
        <v>173</v>
      </c>
      <c r="E113" s="247" t="s">
        <v>19</v>
      </c>
      <c r="F113" s="248" t="s">
        <v>1242</v>
      </c>
      <c r="G113" s="246"/>
      <c r="H113" s="249">
        <v>626.20000000000005</v>
      </c>
      <c r="I113" s="250"/>
      <c r="J113" s="246"/>
      <c r="K113" s="246"/>
      <c r="L113" s="251"/>
      <c r="M113" s="252"/>
      <c r="N113" s="253"/>
      <c r="O113" s="253"/>
      <c r="P113" s="253"/>
      <c r="Q113" s="253"/>
      <c r="R113" s="253"/>
      <c r="S113" s="253"/>
      <c r="T113" s="254"/>
      <c r="U113" s="13"/>
      <c r="V113" s="13"/>
      <c r="W113" s="13"/>
      <c r="X113" s="13"/>
      <c r="Y113" s="13"/>
      <c r="Z113" s="13"/>
      <c r="AA113" s="13"/>
      <c r="AB113" s="13"/>
      <c r="AC113" s="13"/>
      <c r="AD113" s="13"/>
      <c r="AE113" s="13"/>
      <c r="AT113" s="255" t="s">
        <v>173</v>
      </c>
      <c r="AU113" s="255" t="s">
        <v>86</v>
      </c>
      <c r="AV113" s="13" t="s">
        <v>86</v>
      </c>
      <c r="AW113" s="13" t="s">
        <v>37</v>
      </c>
      <c r="AX113" s="13" t="s">
        <v>76</v>
      </c>
      <c r="AY113" s="255" t="s">
        <v>162</v>
      </c>
    </row>
    <row r="114" s="13" customFormat="1">
      <c r="A114" s="13"/>
      <c r="B114" s="245"/>
      <c r="C114" s="246"/>
      <c r="D114" s="241" t="s">
        <v>173</v>
      </c>
      <c r="E114" s="247" t="s">
        <v>19</v>
      </c>
      <c r="F114" s="248" t="s">
        <v>1243</v>
      </c>
      <c r="G114" s="246"/>
      <c r="H114" s="249">
        <v>374.30000000000001</v>
      </c>
      <c r="I114" s="250"/>
      <c r="J114" s="246"/>
      <c r="K114" s="246"/>
      <c r="L114" s="251"/>
      <c r="M114" s="252"/>
      <c r="N114" s="253"/>
      <c r="O114" s="253"/>
      <c r="P114" s="253"/>
      <c r="Q114" s="253"/>
      <c r="R114" s="253"/>
      <c r="S114" s="253"/>
      <c r="T114" s="254"/>
      <c r="U114" s="13"/>
      <c r="V114" s="13"/>
      <c r="W114" s="13"/>
      <c r="X114" s="13"/>
      <c r="Y114" s="13"/>
      <c r="Z114" s="13"/>
      <c r="AA114" s="13"/>
      <c r="AB114" s="13"/>
      <c r="AC114" s="13"/>
      <c r="AD114" s="13"/>
      <c r="AE114" s="13"/>
      <c r="AT114" s="255" t="s">
        <v>173</v>
      </c>
      <c r="AU114" s="255" t="s">
        <v>86</v>
      </c>
      <c r="AV114" s="13" t="s">
        <v>86</v>
      </c>
      <c r="AW114" s="13" t="s">
        <v>37</v>
      </c>
      <c r="AX114" s="13" t="s">
        <v>76</v>
      </c>
      <c r="AY114" s="255" t="s">
        <v>162</v>
      </c>
    </row>
    <row r="115" s="13" customFormat="1">
      <c r="A115" s="13"/>
      <c r="B115" s="245"/>
      <c r="C115" s="246"/>
      <c r="D115" s="241" t="s">
        <v>173</v>
      </c>
      <c r="E115" s="247" t="s">
        <v>19</v>
      </c>
      <c r="F115" s="248" t="s">
        <v>1244</v>
      </c>
      <c r="G115" s="246"/>
      <c r="H115" s="249">
        <v>92.599999999999994</v>
      </c>
      <c r="I115" s="250"/>
      <c r="J115" s="246"/>
      <c r="K115" s="246"/>
      <c r="L115" s="251"/>
      <c r="M115" s="252"/>
      <c r="N115" s="253"/>
      <c r="O115" s="253"/>
      <c r="P115" s="253"/>
      <c r="Q115" s="253"/>
      <c r="R115" s="253"/>
      <c r="S115" s="253"/>
      <c r="T115" s="254"/>
      <c r="U115" s="13"/>
      <c r="V115" s="13"/>
      <c r="W115" s="13"/>
      <c r="X115" s="13"/>
      <c r="Y115" s="13"/>
      <c r="Z115" s="13"/>
      <c r="AA115" s="13"/>
      <c r="AB115" s="13"/>
      <c r="AC115" s="13"/>
      <c r="AD115" s="13"/>
      <c r="AE115" s="13"/>
      <c r="AT115" s="255" t="s">
        <v>173</v>
      </c>
      <c r="AU115" s="255" t="s">
        <v>86</v>
      </c>
      <c r="AV115" s="13" t="s">
        <v>86</v>
      </c>
      <c r="AW115" s="13" t="s">
        <v>37</v>
      </c>
      <c r="AX115" s="13" t="s">
        <v>76</v>
      </c>
      <c r="AY115" s="255" t="s">
        <v>162</v>
      </c>
    </row>
    <row r="116" s="14" customFormat="1">
      <c r="A116" s="14"/>
      <c r="B116" s="256"/>
      <c r="C116" s="257"/>
      <c r="D116" s="241" t="s">
        <v>173</v>
      </c>
      <c r="E116" s="258" t="s">
        <v>19</v>
      </c>
      <c r="F116" s="259" t="s">
        <v>1245</v>
      </c>
      <c r="G116" s="257"/>
      <c r="H116" s="260">
        <v>1816.5999999999999</v>
      </c>
      <c r="I116" s="261"/>
      <c r="J116" s="257"/>
      <c r="K116" s="257"/>
      <c r="L116" s="262"/>
      <c r="M116" s="263"/>
      <c r="N116" s="264"/>
      <c r="O116" s="264"/>
      <c r="P116" s="264"/>
      <c r="Q116" s="264"/>
      <c r="R116" s="264"/>
      <c r="S116" s="264"/>
      <c r="T116" s="265"/>
      <c r="U116" s="14"/>
      <c r="V116" s="14"/>
      <c r="W116" s="14"/>
      <c r="X116" s="14"/>
      <c r="Y116" s="14"/>
      <c r="Z116" s="14"/>
      <c r="AA116" s="14"/>
      <c r="AB116" s="14"/>
      <c r="AC116" s="14"/>
      <c r="AD116" s="14"/>
      <c r="AE116" s="14"/>
      <c r="AT116" s="266" t="s">
        <v>173</v>
      </c>
      <c r="AU116" s="266" t="s">
        <v>86</v>
      </c>
      <c r="AV116" s="14" t="s">
        <v>176</v>
      </c>
      <c r="AW116" s="14" t="s">
        <v>37</v>
      </c>
      <c r="AX116" s="14" t="s">
        <v>76</v>
      </c>
      <c r="AY116" s="266" t="s">
        <v>162</v>
      </c>
    </row>
    <row r="117" s="15" customFormat="1">
      <c r="A117" s="15"/>
      <c r="B117" s="267"/>
      <c r="C117" s="268"/>
      <c r="D117" s="241" t="s">
        <v>173</v>
      </c>
      <c r="E117" s="269" t="s">
        <v>19</v>
      </c>
      <c r="F117" s="270" t="s">
        <v>177</v>
      </c>
      <c r="G117" s="268"/>
      <c r="H117" s="271">
        <v>2597.4000000000001</v>
      </c>
      <c r="I117" s="272"/>
      <c r="J117" s="268"/>
      <c r="K117" s="268"/>
      <c r="L117" s="273"/>
      <c r="M117" s="274"/>
      <c r="N117" s="275"/>
      <c r="O117" s="275"/>
      <c r="P117" s="275"/>
      <c r="Q117" s="275"/>
      <c r="R117" s="275"/>
      <c r="S117" s="275"/>
      <c r="T117" s="276"/>
      <c r="U117" s="15"/>
      <c r="V117" s="15"/>
      <c r="W117" s="15"/>
      <c r="X117" s="15"/>
      <c r="Y117" s="15"/>
      <c r="Z117" s="15"/>
      <c r="AA117" s="15"/>
      <c r="AB117" s="15"/>
      <c r="AC117" s="15"/>
      <c r="AD117" s="15"/>
      <c r="AE117" s="15"/>
      <c r="AT117" s="277" t="s">
        <v>173</v>
      </c>
      <c r="AU117" s="277" t="s">
        <v>86</v>
      </c>
      <c r="AV117" s="15" t="s">
        <v>169</v>
      </c>
      <c r="AW117" s="15" t="s">
        <v>37</v>
      </c>
      <c r="AX117" s="15" t="s">
        <v>84</v>
      </c>
      <c r="AY117" s="277" t="s">
        <v>162</v>
      </c>
    </row>
    <row r="118" s="2" customFormat="1" ht="16.5" customHeight="1">
      <c r="A118" s="40"/>
      <c r="B118" s="41"/>
      <c r="C118" s="228" t="s">
        <v>169</v>
      </c>
      <c r="D118" s="228" t="s">
        <v>164</v>
      </c>
      <c r="E118" s="229" t="s">
        <v>1246</v>
      </c>
      <c r="F118" s="230" t="s">
        <v>1247</v>
      </c>
      <c r="G118" s="231" t="s">
        <v>167</v>
      </c>
      <c r="H118" s="232">
        <v>74</v>
      </c>
      <c r="I118" s="233"/>
      <c r="J118" s="234">
        <f>ROUND(I118*H118,2)</f>
        <v>0</v>
      </c>
      <c r="K118" s="230" t="s">
        <v>168</v>
      </c>
      <c r="L118" s="46"/>
      <c r="M118" s="235" t="s">
        <v>19</v>
      </c>
      <c r="N118" s="236" t="s">
        <v>47</v>
      </c>
      <c r="O118" s="86"/>
      <c r="P118" s="237">
        <f>O118*H118</f>
        <v>0</v>
      </c>
      <c r="Q118" s="237">
        <v>0</v>
      </c>
      <c r="R118" s="237">
        <f>Q118*H118</f>
        <v>0</v>
      </c>
      <c r="S118" s="237">
        <v>0</v>
      </c>
      <c r="T118" s="238">
        <f>S118*H118</f>
        <v>0</v>
      </c>
      <c r="U118" s="40"/>
      <c r="V118" s="40"/>
      <c r="W118" s="40"/>
      <c r="X118" s="40"/>
      <c r="Y118" s="40"/>
      <c r="Z118" s="40"/>
      <c r="AA118" s="40"/>
      <c r="AB118" s="40"/>
      <c r="AC118" s="40"/>
      <c r="AD118" s="40"/>
      <c r="AE118" s="40"/>
      <c r="AR118" s="239" t="s">
        <v>169</v>
      </c>
      <c r="AT118" s="239" t="s">
        <v>164</v>
      </c>
      <c r="AU118" s="239" t="s">
        <v>86</v>
      </c>
      <c r="AY118" s="19" t="s">
        <v>162</v>
      </c>
      <c r="BE118" s="240">
        <f>IF(N118="základní",J118,0)</f>
        <v>0</v>
      </c>
      <c r="BF118" s="240">
        <f>IF(N118="snížená",J118,0)</f>
        <v>0</v>
      </c>
      <c r="BG118" s="240">
        <f>IF(N118="zákl. přenesená",J118,0)</f>
        <v>0</v>
      </c>
      <c r="BH118" s="240">
        <f>IF(N118="sníž. přenesená",J118,0)</f>
        <v>0</v>
      </c>
      <c r="BI118" s="240">
        <f>IF(N118="nulová",J118,0)</f>
        <v>0</v>
      </c>
      <c r="BJ118" s="19" t="s">
        <v>84</v>
      </c>
      <c r="BK118" s="240">
        <f>ROUND(I118*H118,2)</f>
        <v>0</v>
      </c>
      <c r="BL118" s="19" t="s">
        <v>169</v>
      </c>
      <c r="BM118" s="239" t="s">
        <v>1248</v>
      </c>
    </row>
    <row r="119" s="13" customFormat="1">
      <c r="A119" s="13"/>
      <c r="B119" s="245"/>
      <c r="C119" s="246"/>
      <c r="D119" s="241" t="s">
        <v>173</v>
      </c>
      <c r="E119" s="247" t="s">
        <v>19</v>
      </c>
      <c r="F119" s="248" t="s">
        <v>768</v>
      </c>
      <c r="G119" s="246"/>
      <c r="H119" s="249">
        <v>74</v>
      </c>
      <c r="I119" s="250"/>
      <c r="J119" s="246"/>
      <c r="K119" s="246"/>
      <c r="L119" s="251"/>
      <c r="M119" s="252"/>
      <c r="N119" s="253"/>
      <c r="O119" s="253"/>
      <c r="P119" s="253"/>
      <c r="Q119" s="253"/>
      <c r="R119" s="253"/>
      <c r="S119" s="253"/>
      <c r="T119" s="254"/>
      <c r="U119" s="13"/>
      <c r="V119" s="13"/>
      <c r="W119" s="13"/>
      <c r="X119" s="13"/>
      <c r="Y119" s="13"/>
      <c r="Z119" s="13"/>
      <c r="AA119" s="13"/>
      <c r="AB119" s="13"/>
      <c r="AC119" s="13"/>
      <c r="AD119" s="13"/>
      <c r="AE119" s="13"/>
      <c r="AT119" s="255" t="s">
        <v>173</v>
      </c>
      <c r="AU119" s="255" t="s">
        <v>86</v>
      </c>
      <c r="AV119" s="13" t="s">
        <v>86</v>
      </c>
      <c r="AW119" s="13" t="s">
        <v>37</v>
      </c>
      <c r="AX119" s="13" t="s">
        <v>76</v>
      </c>
      <c r="AY119" s="255" t="s">
        <v>162</v>
      </c>
    </row>
    <row r="120" s="14" customFormat="1">
      <c r="A120" s="14"/>
      <c r="B120" s="256"/>
      <c r="C120" s="257"/>
      <c r="D120" s="241" t="s">
        <v>173</v>
      </c>
      <c r="E120" s="258" t="s">
        <v>19</v>
      </c>
      <c r="F120" s="259" t="s">
        <v>1249</v>
      </c>
      <c r="G120" s="257"/>
      <c r="H120" s="260">
        <v>74</v>
      </c>
      <c r="I120" s="261"/>
      <c r="J120" s="257"/>
      <c r="K120" s="257"/>
      <c r="L120" s="262"/>
      <c r="M120" s="263"/>
      <c r="N120" s="264"/>
      <c r="O120" s="264"/>
      <c r="P120" s="264"/>
      <c r="Q120" s="264"/>
      <c r="R120" s="264"/>
      <c r="S120" s="264"/>
      <c r="T120" s="265"/>
      <c r="U120" s="14"/>
      <c r="V120" s="14"/>
      <c r="W120" s="14"/>
      <c r="X120" s="14"/>
      <c r="Y120" s="14"/>
      <c r="Z120" s="14"/>
      <c r="AA120" s="14"/>
      <c r="AB120" s="14"/>
      <c r="AC120" s="14"/>
      <c r="AD120" s="14"/>
      <c r="AE120" s="14"/>
      <c r="AT120" s="266" t="s">
        <v>173</v>
      </c>
      <c r="AU120" s="266" t="s">
        <v>86</v>
      </c>
      <c r="AV120" s="14" t="s">
        <v>176</v>
      </c>
      <c r="AW120" s="14" t="s">
        <v>37</v>
      </c>
      <c r="AX120" s="14" t="s">
        <v>76</v>
      </c>
      <c r="AY120" s="266" t="s">
        <v>162</v>
      </c>
    </row>
    <row r="121" s="15" customFormat="1">
      <c r="A121" s="15"/>
      <c r="B121" s="267"/>
      <c r="C121" s="268"/>
      <c r="D121" s="241" t="s">
        <v>173</v>
      </c>
      <c r="E121" s="269" t="s">
        <v>19</v>
      </c>
      <c r="F121" s="270" t="s">
        <v>177</v>
      </c>
      <c r="G121" s="268"/>
      <c r="H121" s="271">
        <v>74</v>
      </c>
      <c r="I121" s="272"/>
      <c r="J121" s="268"/>
      <c r="K121" s="268"/>
      <c r="L121" s="273"/>
      <c r="M121" s="274"/>
      <c r="N121" s="275"/>
      <c r="O121" s="275"/>
      <c r="P121" s="275"/>
      <c r="Q121" s="275"/>
      <c r="R121" s="275"/>
      <c r="S121" s="275"/>
      <c r="T121" s="276"/>
      <c r="U121" s="15"/>
      <c r="V121" s="15"/>
      <c r="W121" s="15"/>
      <c r="X121" s="15"/>
      <c r="Y121" s="15"/>
      <c r="Z121" s="15"/>
      <c r="AA121" s="15"/>
      <c r="AB121" s="15"/>
      <c r="AC121" s="15"/>
      <c r="AD121" s="15"/>
      <c r="AE121" s="15"/>
      <c r="AT121" s="277" t="s">
        <v>173</v>
      </c>
      <c r="AU121" s="277" t="s">
        <v>86</v>
      </c>
      <c r="AV121" s="15" t="s">
        <v>169</v>
      </c>
      <c r="AW121" s="15" t="s">
        <v>37</v>
      </c>
      <c r="AX121" s="15" t="s">
        <v>84</v>
      </c>
      <c r="AY121" s="277" t="s">
        <v>162</v>
      </c>
    </row>
    <row r="122" s="2" customFormat="1" ht="16.5" customHeight="1">
      <c r="A122" s="40"/>
      <c r="B122" s="41"/>
      <c r="C122" s="228" t="s">
        <v>193</v>
      </c>
      <c r="D122" s="228" t="s">
        <v>164</v>
      </c>
      <c r="E122" s="229" t="s">
        <v>1250</v>
      </c>
      <c r="F122" s="230" t="s">
        <v>1251</v>
      </c>
      <c r="G122" s="231" t="s">
        <v>167</v>
      </c>
      <c r="H122" s="232">
        <v>29.699999999999999</v>
      </c>
      <c r="I122" s="233"/>
      <c r="J122" s="234">
        <f>ROUND(I122*H122,2)</f>
        <v>0</v>
      </c>
      <c r="K122" s="230" t="s">
        <v>168</v>
      </c>
      <c r="L122" s="46"/>
      <c r="M122" s="235" t="s">
        <v>19</v>
      </c>
      <c r="N122" s="236" t="s">
        <v>47</v>
      </c>
      <c r="O122" s="86"/>
      <c r="P122" s="237">
        <f>O122*H122</f>
        <v>0</v>
      </c>
      <c r="Q122" s="237">
        <v>0</v>
      </c>
      <c r="R122" s="237">
        <f>Q122*H122</f>
        <v>0</v>
      </c>
      <c r="S122" s="237">
        <v>0</v>
      </c>
      <c r="T122" s="238">
        <f>S122*H122</f>
        <v>0</v>
      </c>
      <c r="U122" s="40"/>
      <c r="V122" s="40"/>
      <c r="W122" s="40"/>
      <c r="X122" s="40"/>
      <c r="Y122" s="40"/>
      <c r="Z122" s="40"/>
      <c r="AA122" s="40"/>
      <c r="AB122" s="40"/>
      <c r="AC122" s="40"/>
      <c r="AD122" s="40"/>
      <c r="AE122" s="40"/>
      <c r="AR122" s="239" t="s">
        <v>169</v>
      </c>
      <c r="AT122" s="239" t="s">
        <v>164</v>
      </c>
      <c r="AU122" s="239" t="s">
        <v>86</v>
      </c>
      <c r="AY122" s="19" t="s">
        <v>162</v>
      </c>
      <c r="BE122" s="240">
        <f>IF(N122="základní",J122,0)</f>
        <v>0</v>
      </c>
      <c r="BF122" s="240">
        <f>IF(N122="snížená",J122,0)</f>
        <v>0</v>
      </c>
      <c r="BG122" s="240">
        <f>IF(N122="zákl. přenesená",J122,0)</f>
        <v>0</v>
      </c>
      <c r="BH122" s="240">
        <f>IF(N122="sníž. přenesená",J122,0)</f>
        <v>0</v>
      </c>
      <c r="BI122" s="240">
        <f>IF(N122="nulová",J122,0)</f>
        <v>0</v>
      </c>
      <c r="BJ122" s="19" t="s">
        <v>84</v>
      </c>
      <c r="BK122" s="240">
        <f>ROUND(I122*H122,2)</f>
        <v>0</v>
      </c>
      <c r="BL122" s="19" t="s">
        <v>169</v>
      </c>
      <c r="BM122" s="239" t="s">
        <v>1252</v>
      </c>
    </row>
    <row r="123" s="13" customFormat="1">
      <c r="A123" s="13"/>
      <c r="B123" s="245"/>
      <c r="C123" s="246"/>
      <c r="D123" s="241" t="s">
        <v>173</v>
      </c>
      <c r="E123" s="247" t="s">
        <v>19</v>
      </c>
      <c r="F123" s="248" t="s">
        <v>784</v>
      </c>
      <c r="G123" s="246"/>
      <c r="H123" s="249">
        <v>29.699999999999999</v>
      </c>
      <c r="I123" s="250"/>
      <c r="J123" s="246"/>
      <c r="K123" s="246"/>
      <c r="L123" s="251"/>
      <c r="M123" s="252"/>
      <c r="N123" s="253"/>
      <c r="O123" s="253"/>
      <c r="P123" s="253"/>
      <c r="Q123" s="253"/>
      <c r="R123" s="253"/>
      <c r="S123" s="253"/>
      <c r="T123" s="254"/>
      <c r="U123" s="13"/>
      <c r="V123" s="13"/>
      <c r="W123" s="13"/>
      <c r="X123" s="13"/>
      <c r="Y123" s="13"/>
      <c r="Z123" s="13"/>
      <c r="AA123" s="13"/>
      <c r="AB123" s="13"/>
      <c r="AC123" s="13"/>
      <c r="AD123" s="13"/>
      <c r="AE123" s="13"/>
      <c r="AT123" s="255" t="s">
        <v>173</v>
      </c>
      <c r="AU123" s="255" t="s">
        <v>86</v>
      </c>
      <c r="AV123" s="13" t="s">
        <v>86</v>
      </c>
      <c r="AW123" s="13" t="s">
        <v>37</v>
      </c>
      <c r="AX123" s="13" t="s">
        <v>76</v>
      </c>
      <c r="AY123" s="255" t="s">
        <v>162</v>
      </c>
    </row>
    <row r="124" s="14" customFormat="1">
      <c r="A124" s="14"/>
      <c r="B124" s="256"/>
      <c r="C124" s="257"/>
      <c r="D124" s="241" t="s">
        <v>173</v>
      </c>
      <c r="E124" s="258" t="s">
        <v>19</v>
      </c>
      <c r="F124" s="259" t="s">
        <v>1253</v>
      </c>
      <c r="G124" s="257"/>
      <c r="H124" s="260">
        <v>29.699999999999999</v>
      </c>
      <c r="I124" s="261"/>
      <c r="J124" s="257"/>
      <c r="K124" s="257"/>
      <c r="L124" s="262"/>
      <c r="M124" s="263"/>
      <c r="N124" s="264"/>
      <c r="O124" s="264"/>
      <c r="P124" s="264"/>
      <c r="Q124" s="264"/>
      <c r="R124" s="264"/>
      <c r="S124" s="264"/>
      <c r="T124" s="265"/>
      <c r="U124" s="14"/>
      <c r="V124" s="14"/>
      <c r="W124" s="14"/>
      <c r="X124" s="14"/>
      <c r="Y124" s="14"/>
      <c r="Z124" s="14"/>
      <c r="AA124" s="14"/>
      <c r="AB124" s="14"/>
      <c r="AC124" s="14"/>
      <c r="AD124" s="14"/>
      <c r="AE124" s="14"/>
      <c r="AT124" s="266" t="s">
        <v>173</v>
      </c>
      <c r="AU124" s="266" t="s">
        <v>86</v>
      </c>
      <c r="AV124" s="14" t="s">
        <v>176</v>
      </c>
      <c r="AW124" s="14" t="s">
        <v>37</v>
      </c>
      <c r="AX124" s="14" t="s">
        <v>76</v>
      </c>
      <c r="AY124" s="266" t="s">
        <v>162</v>
      </c>
    </row>
    <row r="125" s="15" customFormat="1">
      <c r="A125" s="15"/>
      <c r="B125" s="267"/>
      <c r="C125" s="268"/>
      <c r="D125" s="241" t="s">
        <v>173</v>
      </c>
      <c r="E125" s="269" t="s">
        <v>19</v>
      </c>
      <c r="F125" s="270" t="s">
        <v>1254</v>
      </c>
      <c r="G125" s="268"/>
      <c r="H125" s="271">
        <v>29.699999999999999</v>
      </c>
      <c r="I125" s="272"/>
      <c r="J125" s="268"/>
      <c r="K125" s="268"/>
      <c r="L125" s="273"/>
      <c r="M125" s="274"/>
      <c r="N125" s="275"/>
      <c r="O125" s="275"/>
      <c r="P125" s="275"/>
      <c r="Q125" s="275"/>
      <c r="R125" s="275"/>
      <c r="S125" s="275"/>
      <c r="T125" s="276"/>
      <c r="U125" s="15"/>
      <c r="V125" s="15"/>
      <c r="W125" s="15"/>
      <c r="X125" s="15"/>
      <c r="Y125" s="15"/>
      <c r="Z125" s="15"/>
      <c r="AA125" s="15"/>
      <c r="AB125" s="15"/>
      <c r="AC125" s="15"/>
      <c r="AD125" s="15"/>
      <c r="AE125" s="15"/>
      <c r="AT125" s="277" t="s">
        <v>173</v>
      </c>
      <c r="AU125" s="277" t="s">
        <v>86</v>
      </c>
      <c r="AV125" s="15" t="s">
        <v>169</v>
      </c>
      <c r="AW125" s="15" t="s">
        <v>37</v>
      </c>
      <c r="AX125" s="15" t="s">
        <v>84</v>
      </c>
      <c r="AY125" s="277" t="s">
        <v>162</v>
      </c>
    </row>
    <row r="126" s="2" customFormat="1" ht="16.5" customHeight="1">
      <c r="A126" s="40"/>
      <c r="B126" s="41"/>
      <c r="C126" s="228" t="s">
        <v>199</v>
      </c>
      <c r="D126" s="228" t="s">
        <v>164</v>
      </c>
      <c r="E126" s="229" t="s">
        <v>1255</v>
      </c>
      <c r="F126" s="230" t="s">
        <v>1256</v>
      </c>
      <c r="G126" s="231" t="s">
        <v>167</v>
      </c>
      <c r="H126" s="232">
        <v>270.69999999999999</v>
      </c>
      <c r="I126" s="233"/>
      <c r="J126" s="234">
        <f>ROUND(I126*H126,2)</f>
        <v>0</v>
      </c>
      <c r="K126" s="230" t="s">
        <v>19</v>
      </c>
      <c r="L126" s="46"/>
      <c r="M126" s="235" t="s">
        <v>19</v>
      </c>
      <c r="N126" s="236" t="s">
        <v>47</v>
      </c>
      <c r="O126" s="86"/>
      <c r="P126" s="237">
        <f>O126*H126</f>
        <v>0</v>
      </c>
      <c r="Q126" s="237">
        <v>0</v>
      </c>
      <c r="R126" s="237">
        <f>Q126*H126</f>
        <v>0</v>
      </c>
      <c r="S126" s="237">
        <v>0</v>
      </c>
      <c r="T126" s="238">
        <f>S126*H126</f>
        <v>0</v>
      </c>
      <c r="U126" s="40"/>
      <c r="V126" s="40"/>
      <c r="W126" s="40"/>
      <c r="X126" s="40"/>
      <c r="Y126" s="40"/>
      <c r="Z126" s="40"/>
      <c r="AA126" s="40"/>
      <c r="AB126" s="40"/>
      <c r="AC126" s="40"/>
      <c r="AD126" s="40"/>
      <c r="AE126" s="40"/>
      <c r="AR126" s="239" t="s">
        <v>169</v>
      </c>
      <c r="AT126" s="239" t="s">
        <v>164</v>
      </c>
      <c r="AU126" s="239" t="s">
        <v>86</v>
      </c>
      <c r="AY126" s="19" t="s">
        <v>162</v>
      </c>
      <c r="BE126" s="240">
        <f>IF(N126="základní",J126,0)</f>
        <v>0</v>
      </c>
      <c r="BF126" s="240">
        <f>IF(N126="snížená",J126,0)</f>
        <v>0</v>
      </c>
      <c r="BG126" s="240">
        <f>IF(N126="zákl. přenesená",J126,0)</f>
        <v>0</v>
      </c>
      <c r="BH126" s="240">
        <f>IF(N126="sníž. přenesená",J126,0)</f>
        <v>0</v>
      </c>
      <c r="BI126" s="240">
        <f>IF(N126="nulová",J126,0)</f>
        <v>0</v>
      </c>
      <c r="BJ126" s="19" t="s">
        <v>84</v>
      </c>
      <c r="BK126" s="240">
        <f>ROUND(I126*H126,2)</f>
        <v>0</v>
      </c>
      <c r="BL126" s="19" t="s">
        <v>169</v>
      </c>
      <c r="BM126" s="239" t="s">
        <v>1257</v>
      </c>
    </row>
    <row r="127" s="13" customFormat="1">
      <c r="A127" s="13"/>
      <c r="B127" s="245"/>
      <c r="C127" s="246"/>
      <c r="D127" s="241" t="s">
        <v>173</v>
      </c>
      <c r="E127" s="247" t="s">
        <v>19</v>
      </c>
      <c r="F127" s="248" t="s">
        <v>1258</v>
      </c>
      <c r="G127" s="246"/>
      <c r="H127" s="249">
        <v>270.69999999999999</v>
      </c>
      <c r="I127" s="250"/>
      <c r="J127" s="246"/>
      <c r="K127" s="246"/>
      <c r="L127" s="251"/>
      <c r="M127" s="252"/>
      <c r="N127" s="253"/>
      <c r="O127" s="253"/>
      <c r="P127" s="253"/>
      <c r="Q127" s="253"/>
      <c r="R127" s="253"/>
      <c r="S127" s="253"/>
      <c r="T127" s="254"/>
      <c r="U127" s="13"/>
      <c r="V127" s="13"/>
      <c r="W127" s="13"/>
      <c r="X127" s="13"/>
      <c r="Y127" s="13"/>
      <c r="Z127" s="13"/>
      <c r="AA127" s="13"/>
      <c r="AB127" s="13"/>
      <c r="AC127" s="13"/>
      <c r="AD127" s="13"/>
      <c r="AE127" s="13"/>
      <c r="AT127" s="255" t="s">
        <v>173</v>
      </c>
      <c r="AU127" s="255" t="s">
        <v>86</v>
      </c>
      <c r="AV127" s="13" t="s">
        <v>86</v>
      </c>
      <c r="AW127" s="13" t="s">
        <v>37</v>
      </c>
      <c r="AX127" s="13" t="s">
        <v>76</v>
      </c>
      <c r="AY127" s="255" t="s">
        <v>162</v>
      </c>
    </row>
    <row r="128" s="14" customFormat="1">
      <c r="A128" s="14"/>
      <c r="B128" s="256"/>
      <c r="C128" s="257"/>
      <c r="D128" s="241" t="s">
        <v>173</v>
      </c>
      <c r="E128" s="258" t="s">
        <v>19</v>
      </c>
      <c r="F128" s="259" t="s">
        <v>1259</v>
      </c>
      <c r="G128" s="257"/>
      <c r="H128" s="260">
        <v>270.69999999999999</v>
      </c>
      <c r="I128" s="261"/>
      <c r="J128" s="257"/>
      <c r="K128" s="257"/>
      <c r="L128" s="262"/>
      <c r="M128" s="263"/>
      <c r="N128" s="264"/>
      <c r="O128" s="264"/>
      <c r="P128" s="264"/>
      <c r="Q128" s="264"/>
      <c r="R128" s="264"/>
      <c r="S128" s="264"/>
      <c r="T128" s="265"/>
      <c r="U128" s="14"/>
      <c r="V128" s="14"/>
      <c r="W128" s="14"/>
      <c r="X128" s="14"/>
      <c r="Y128" s="14"/>
      <c r="Z128" s="14"/>
      <c r="AA128" s="14"/>
      <c r="AB128" s="14"/>
      <c r="AC128" s="14"/>
      <c r="AD128" s="14"/>
      <c r="AE128" s="14"/>
      <c r="AT128" s="266" t="s">
        <v>173</v>
      </c>
      <c r="AU128" s="266" t="s">
        <v>86</v>
      </c>
      <c r="AV128" s="14" t="s">
        <v>176</v>
      </c>
      <c r="AW128" s="14" t="s">
        <v>37</v>
      </c>
      <c r="AX128" s="14" t="s">
        <v>76</v>
      </c>
      <c r="AY128" s="266" t="s">
        <v>162</v>
      </c>
    </row>
    <row r="129" s="15" customFormat="1">
      <c r="A129" s="15"/>
      <c r="B129" s="267"/>
      <c r="C129" s="268"/>
      <c r="D129" s="241" t="s">
        <v>173</v>
      </c>
      <c r="E129" s="269" t="s">
        <v>19</v>
      </c>
      <c r="F129" s="270" t="s">
        <v>177</v>
      </c>
      <c r="G129" s="268"/>
      <c r="H129" s="271">
        <v>270.69999999999999</v>
      </c>
      <c r="I129" s="272"/>
      <c r="J129" s="268"/>
      <c r="K129" s="268"/>
      <c r="L129" s="273"/>
      <c r="M129" s="274"/>
      <c r="N129" s="275"/>
      <c r="O129" s="275"/>
      <c r="P129" s="275"/>
      <c r="Q129" s="275"/>
      <c r="R129" s="275"/>
      <c r="S129" s="275"/>
      <c r="T129" s="276"/>
      <c r="U129" s="15"/>
      <c r="V129" s="15"/>
      <c r="W129" s="15"/>
      <c r="X129" s="15"/>
      <c r="Y129" s="15"/>
      <c r="Z129" s="15"/>
      <c r="AA129" s="15"/>
      <c r="AB129" s="15"/>
      <c r="AC129" s="15"/>
      <c r="AD129" s="15"/>
      <c r="AE129" s="15"/>
      <c r="AT129" s="277" t="s">
        <v>173</v>
      </c>
      <c r="AU129" s="277" t="s">
        <v>86</v>
      </c>
      <c r="AV129" s="15" t="s">
        <v>169</v>
      </c>
      <c r="AW129" s="15" t="s">
        <v>37</v>
      </c>
      <c r="AX129" s="15" t="s">
        <v>84</v>
      </c>
      <c r="AY129" s="277" t="s">
        <v>162</v>
      </c>
    </row>
    <row r="130" s="2" customFormat="1" ht="21.75" customHeight="1">
      <c r="A130" s="40"/>
      <c r="B130" s="41"/>
      <c r="C130" s="228" t="s">
        <v>206</v>
      </c>
      <c r="D130" s="228" t="s">
        <v>164</v>
      </c>
      <c r="E130" s="229" t="s">
        <v>1260</v>
      </c>
      <c r="F130" s="230" t="s">
        <v>1261</v>
      </c>
      <c r="G130" s="231" t="s">
        <v>167</v>
      </c>
      <c r="H130" s="232">
        <v>2713.5999999999999</v>
      </c>
      <c r="I130" s="233"/>
      <c r="J130" s="234">
        <f>ROUND(I130*H130,2)</f>
        <v>0</v>
      </c>
      <c r="K130" s="230" t="s">
        <v>168</v>
      </c>
      <c r="L130" s="46"/>
      <c r="M130" s="235" t="s">
        <v>19</v>
      </c>
      <c r="N130" s="236" t="s">
        <v>47</v>
      </c>
      <c r="O130" s="86"/>
      <c r="P130" s="237">
        <f>O130*H130</f>
        <v>0</v>
      </c>
      <c r="Q130" s="237">
        <v>0</v>
      </c>
      <c r="R130" s="237">
        <f>Q130*H130</f>
        <v>0</v>
      </c>
      <c r="S130" s="237">
        <v>0</v>
      </c>
      <c r="T130" s="238">
        <f>S130*H130</f>
        <v>0</v>
      </c>
      <c r="U130" s="40"/>
      <c r="V130" s="40"/>
      <c r="W130" s="40"/>
      <c r="X130" s="40"/>
      <c r="Y130" s="40"/>
      <c r="Z130" s="40"/>
      <c r="AA130" s="40"/>
      <c r="AB130" s="40"/>
      <c r="AC130" s="40"/>
      <c r="AD130" s="40"/>
      <c r="AE130" s="40"/>
      <c r="AR130" s="239" t="s">
        <v>169</v>
      </c>
      <c r="AT130" s="239" t="s">
        <v>164</v>
      </c>
      <c r="AU130" s="239" t="s">
        <v>86</v>
      </c>
      <c r="AY130" s="19" t="s">
        <v>162</v>
      </c>
      <c r="BE130" s="240">
        <f>IF(N130="základní",J130,0)</f>
        <v>0</v>
      </c>
      <c r="BF130" s="240">
        <f>IF(N130="snížená",J130,0)</f>
        <v>0</v>
      </c>
      <c r="BG130" s="240">
        <f>IF(N130="zákl. přenesená",J130,0)</f>
        <v>0</v>
      </c>
      <c r="BH130" s="240">
        <f>IF(N130="sníž. přenesená",J130,0)</f>
        <v>0</v>
      </c>
      <c r="BI130" s="240">
        <f>IF(N130="nulová",J130,0)</f>
        <v>0</v>
      </c>
      <c r="BJ130" s="19" t="s">
        <v>84</v>
      </c>
      <c r="BK130" s="240">
        <f>ROUND(I130*H130,2)</f>
        <v>0</v>
      </c>
      <c r="BL130" s="19" t="s">
        <v>169</v>
      </c>
      <c r="BM130" s="239" t="s">
        <v>1262</v>
      </c>
    </row>
    <row r="131" s="2" customFormat="1">
      <c r="A131" s="40"/>
      <c r="B131" s="41"/>
      <c r="C131" s="42"/>
      <c r="D131" s="241" t="s">
        <v>171</v>
      </c>
      <c r="E131" s="42"/>
      <c r="F131" s="242" t="s">
        <v>1263</v>
      </c>
      <c r="G131" s="42"/>
      <c r="H131" s="42"/>
      <c r="I131" s="148"/>
      <c r="J131" s="42"/>
      <c r="K131" s="42"/>
      <c r="L131" s="46"/>
      <c r="M131" s="243"/>
      <c r="N131" s="244"/>
      <c r="O131" s="86"/>
      <c r="P131" s="86"/>
      <c r="Q131" s="86"/>
      <c r="R131" s="86"/>
      <c r="S131" s="86"/>
      <c r="T131" s="87"/>
      <c r="U131" s="40"/>
      <c r="V131" s="40"/>
      <c r="W131" s="40"/>
      <c r="X131" s="40"/>
      <c r="Y131" s="40"/>
      <c r="Z131" s="40"/>
      <c r="AA131" s="40"/>
      <c r="AB131" s="40"/>
      <c r="AC131" s="40"/>
      <c r="AD131" s="40"/>
      <c r="AE131" s="40"/>
      <c r="AT131" s="19" t="s">
        <v>171</v>
      </c>
      <c r="AU131" s="19" t="s">
        <v>86</v>
      </c>
    </row>
    <row r="132" s="13" customFormat="1">
      <c r="A132" s="13"/>
      <c r="B132" s="245"/>
      <c r="C132" s="246"/>
      <c r="D132" s="241" t="s">
        <v>173</v>
      </c>
      <c r="E132" s="247" t="s">
        <v>19</v>
      </c>
      <c r="F132" s="248" t="s">
        <v>1264</v>
      </c>
      <c r="G132" s="246"/>
      <c r="H132" s="249">
        <v>1078.5999999999999</v>
      </c>
      <c r="I132" s="250"/>
      <c r="J132" s="246"/>
      <c r="K132" s="246"/>
      <c r="L132" s="251"/>
      <c r="M132" s="252"/>
      <c r="N132" s="253"/>
      <c r="O132" s="253"/>
      <c r="P132" s="253"/>
      <c r="Q132" s="253"/>
      <c r="R132" s="253"/>
      <c r="S132" s="253"/>
      <c r="T132" s="254"/>
      <c r="U132" s="13"/>
      <c r="V132" s="13"/>
      <c r="W132" s="13"/>
      <c r="X132" s="13"/>
      <c r="Y132" s="13"/>
      <c r="Z132" s="13"/>
      <c r="AA132" s="13"/>
      <c r="AB132" s="13"/>
      <c r="AC132" s="13"/>
      <c r="AD132" s="13"/>
      <c r="AE132" s="13"/>
      <c r="AT132" s="255" t="s">
        <v>173</v>
      </c>
      <c r="AU132" s="255" t="s">
        <v>86</v>
      </c>
      <c r="AV132" s="13" t="s">
        <v>86</v>
      </c>
      <c r="AW132" s="13" t="s">
        <v>37</v>
      </c>
      <c r="AX132" s="13" t="s">
        <v>76</v>
      </c>
      <c r="AY132" s="255" t="s">
        <v>162</v>
      </c>
    </row>
    <row r="133" s="13" customFormat="1">
      <c r="A133" s="13"/>
      <c r="B133" s="245"/>
      <c r="C133" s="246"/>
      <c r="D133" s="241" t="s">
        <v>173</v>
      </c>
      <c r="E133" s="247" t="s">
        <v>19</v>
      </c>
      <c r="F133" s="248" t="s">
        <v>1265</v>
      </c>
      <c r="G133" s="246"/>
      <c r="H133" s="249">
        <v>913</v>
      </c>
      <c r="I133" s="250"/>
      <c r="J133" s="246"/>
      <c r="K133" s="246"/>
      <c r="L133" s="251"/>
      <c r="M133" s="252"/>
      <c r="N133" s="253"/>
      <c r="O133" s="253"/>
      <c r="P133" s="253"/>
      <c r="Q133" s="253"/>
      <c r="R133" s="253"/>
      <c r="S133" s="253"/>
      <c r="T133" s="254"/>
      <c r="U133" s="13"/>
      <c r="V133" s="13"/>
      <c r="W133" s="13"/>
      <c r="X133" s="13"/>
      <c r="Y133" s="13"/>
      <c r="Z133" s="13"/>
      <c r="AA133" s="13"/>
      <c r="AB133" s="13"/>
      <c r="AC133" s="13"/>
      <c r="AD133" s="13"/>
      <c r="AE133" s="13"/>
      <c r="AT133" s="255" t="s">
        <v>173</v>
      </c>
      <c r="AU133" s="255" t="s">
        <v>86</v>
      </c>
      <c r="AV133" s="13" t="s">
        <v>86</v>
      </c>
      <c r="AW133" s="13" t="s">
        <v>37</v>
      </c>
      <c r="AX133" s="13" t="s">
        <v>76</v>
      </c>
      <c r="AY133" s="255" t="s">
        <v>162</v>
      </c>
    </row>
    <row r="134" s="13" customFormat="1">
      <c r="A134" s="13"/>
      <c r="B134" s="245"/>
      <c r="C134" s="246"/>
      <c r="D134" s="241" t="s">
        <v>173</v>
      </c>
      <c r="E134" s="247" t="s">
        <v>19</v>
      </c>
      <c r="F134" s="248" t="s">
        <v>1266</v>
      </c>
      <c r="G134" s="246"/>
      <c r="H134" s="249">
        <v>570.79999999999995</v>
      </c>
      <c r="I134" s="250"/>
      <c r="J134" s="246"/>
      <c r="K134" s="246"/>
      <c r="L134" s="251"/>
      <c r="M134" s="252"/>
      <c r="N134" s="253"/>
      <c r="O134" s="253"/>
      <c r="P134" s="253"/>
      <c r="Q134" s="253"/>
      <c r="R134" s="253"/>
      <c r="S134" s="253"/>
      <c r="T134" s="254"/>
      <c r="U134" s="13"/>
      <c r="V134" s="13"/>
      <c r="W134" s="13"/>
      <c r="X134" s="13"/>
      <c r="Y134" s="13"/>
      <c r="Z134" s="13"/>
      <c r="AA134" s="13"/>
      <c r="AB134" s="13"/>
      <c r="AC134" s="13"/>
      <c r="AD134" s="13"/>
      <c r="AE134" s="13"/>
      <c r="AT134" s="255" t="s">
        <v>173</v>
      </c>
      <c r="AU134" s="255" t="s">
        <v>86</v>
      </c>
      <c r="AV134" s="13" t="s">
        <v>86</v>
      </c>
      <c r="AW134" s="13" t="s">
        <v>37</v>
      </c>
      <c r="AX134" s="13" t="s">
        <v>76</v>
      </c>
      <c r="AY134" s="255" t="s">
        <v>162</v>
      </c>
    </row>
    <row r="135" s="13" customFormat="1">
      <c r="A135" s="13"/>
      <c r="B135" s="245"/>
      <c r="C135" s="246"/>
      <c r="D135" s="241" t="s">
        <v>173</v>
      </c>
      <c r="E135" s="247" t="s">
        <v>19</v>
      </c>
      <c r="F135" s="248" t="s">
        <v>1267</v>
      </c>
      <c r="G135" s="246"/>
      <c r="H135" s="249">
        <v>151.19999999999999</v>
      </c>
      <c r="I135" s="250"/>
      <c r="J135" s="246"/>
      <c r="K135" s="246"/>
      <c r="L135" s="251"/>
      <c r="M135" s="252"/>
      <c r="N135" s="253"/>
      <c r="O135" s="253"/>
      <c r="P135" s="253"/>
      <c r="Q135" s="253"/>
      <c r="R135" s="253"/>
      <c r="S135" s="253"/>
      <c r="T135" s="254"/>
      <c r="U135" s="13"/>
      <c r="V135" s="13"/>
      <c r="W135" s="13"/>
      <c r="X135" s="13"/>
      <c r="Y135" s="13"/>
      <c r="Z135" s="13"/>
      <c r="AA135" s="13"/>
      <c r="AB135" s="13"/>
      <c r="AC135" s="13"/>
      <c r="AD135" s="13"/>
      <c r="AE135" s="13"/>
      <c r="AT135" s="255" t="s">
        <v>173</v>
      </c>
      <c r="AU135" s="255" t="s">
        <v>86</v>
      </c>
      <c r="AV135" s="13" t="s">
        <v>86</v>
      </c>
      <c r="AW135" s="13" t="s">
        <v>37</v>
      </c>
      <c r="AX135" s="13" t="s">
        <v>76</v>
      </c>
      <c r="AY135" s="255" t="s">
        <v>162</v>
      </c>
    </row>
    <row r="136" s="14" customFormat="1">
      <c r="A136" s="14"/>
      <c r="B136" s="256"/>
      <c r="C136" s="257"/>
      <c r="D136" s="241" t="s">
        <v>173</v>
      </c>
      <c r="E136" s="258" t="s">
        <v>19</v>
      </c>
      <c r="F136" s="259" t="s">
        <v>1268</v>
      </c>
      <c r="G136" s="257"/>
      <c r="H136" s="260">
        <v>2713.5999999999995</v>
      </c>
      <c r="I136" s="261"/>
      <c r="J136" s="257"/>
      <c r="K136" s="257"/>
      <c r="L136" s="262"/>
      <c r="M136" s="263"/>
      <c r="N136" s="264"/>
      <c r="O136" s="264"/>
      <c r="P136" s="264"/>
      <c r="Q136" s="264"/>
      <c r="R136" s="264"/>
      <c r="S136" s="264"/>
      <c r="T136" s="265"/>
      <c r="U136" s="14"/>
      <c r="V136" s="14"/>
      <c r="W136" s="14"/>
      <c r="X136" s="14"/>
      <c r="Y136" s="14"/>
      <c r="Z136" s="14"/>
      <c r="AA136" s="14"/>
      <c r="AB136" s="14"/>
      <c r="AC136" s="14"/>
      <c r="AD136" s="14"/>
      <c r="AE136" s="14"/>
      <c r="AT136" s="266" t="s">
        <v>173</v>
      </c>
      <c r="AU136" s="266" t="s">
        <v>86</v>
      </c>
      <c r="AV136" s="14" t="s">
        <v>176</v>
      </c>
      <c r="AW136" s="14" t="s">
        <v>37</v>
      </c>
      <c r="AX136" s="14" t="s">
        <v>76</v>
      </c>
      <c r="AY136" s="266" t="s">
        <v>162</v>
      </c>
    </row>
    <row r="137" s="15" customFormat="1">
      <c r="A137" s="15"/>
      <c r="B137" s="267"/>
      <c r="C137" s="268"/>
      <c r="D137" s="241" t="s">
        <v>173</v>
      </c>
      <c r="E137" s="269" t="s">
        <v>19</v>
      </c>
      <c r="F137" s="270" t="s">
        <v>1269</v>
      </c>
      <c r="G137" s="268"/>
      <c r="H137" s="271">
        <v>2713.5999999999995</v>
      </c>
      <c r="I137" s="272"/>
      <c r="J137" s="268"/>
      <c r="K137" s="268"/>
      <c r="L137" s="273"/>
      <c r="M137" s="274"/>
      <c r="N137" s="275"/>
      <c r="O137" s="275"/>
      <c r="P137" s="275"/>
      <c r="Q137" s="275"/>
      <c r="R137" s="275"/>
      <c r="S137" s="275"/>
      <c r="T137" s="276"/>
      <c r="U137" s="15"/>
      <c r="V137" s="15"/>
      <c r="W137" s="15"/>
      <c r="X137" s="15"/>
      <c r="Y137" s="15"/>
      <c r="Z137" s="15"/>
      <c r="AA137" s="15"/>
      <c r="AB137" s="15"/>
      <c r="AC137" s="15"/>
      <c r="AD137" s="15"/>
      <c r="AE137" s="15"/>
      <c r="AT137" s="277" t="s">
        <v>173</v>
      </c>
      <c r="AU137" s="277" t="s">
        <v>86</v>
      </c>
      <c r="AV137" s="15" t="s">
        <v>169</v>
      </c>
      <c r="AW137" s="15" t="s">
        <v>37</v>
      </c>
      <c r="AX137" s="15" t="s">
        <v>84</v>
      </c>
      <c r="AY137" s="277" t="s">
        <v>162</v>
      </c>
    </row>
    <row r="138" s="2" customFormat="1" ht="21.75" customHeight="1">
      <c r="A138" s="40"/>
      <c r="B138" s="41"/>
      <c r="C138" s="228" t="s">
        <v>211</v>
      </c>
      <c r="D138" s="228" t="s">
        <v>164</v>
      </c>
      <c r="E138" s="229" t="s">
        <v>1270</v>
      </c>
      <c r="F138" s="230" t="s">
        <v>1271</v>
      </c>
      <c r="G138" s="231" t="s">
        <v>167</v>
      </c>
      <c r="H138" s="232">
        <v>29.699999999999999</v>
      </c>
      <c r="I138" s="233"/>
      <c r="J138" s="234">
        <f>ROUND(I138*H138,2)</f>
        <v>0</v>
      </c>
      <c r="K138" s="230" t="s">
        <v>168</v>
      </c>
      <c r="L138" s="46"/>
      <c r="M138" s="235" t="s">
        <v>19</v>
      </c>
      <c r="N138" s="236" t="s">
        <v>47</v>
      </c>
      <c r="O138" s="86"/>
      <c r="P138" s="237">
        <f>O138*H138</f>
        <v>0</v>
      </c>
      <c r="Q138" s="237">
        <v>0</v>
      </c>
      <c r="R138" s="237">
        <f>Q138*H138</f>
        <v>0</v>
      </c>
      <c r="S138" s="237">
        <v>0</v>
      </c>
      <c r="T138" s="238">
        <f>S138*H138</f>
        <v>0</v>
      </c>
      <c r="U138" s="40"/>
      <c r="V138" s="40"/>
      <c r="W138" s="40"/>
      <c r="X138" s="40"/>
      <c r="Y138" s="40"/>
      <c r="Z138" s="40"/>
      <c r="AA138" s="40"/>
      <c r="AB138" s="40"/>
      <c r="AC138" s="40"/>
      <c r="AD138" s="40"/>
      <c r="AE138" s="40"/>
      <c r="AR138" s="239" t="s">
        <v>169</v>
      </c>
      <c r="AT138" s="239" t="s">
        <v>164</v>
      </c>
      <c r="AU138" s="239" t="s">
        <v>86</v>
      </c>
      <c r="AY138" s="19" t="s">
        <v>162</v>
      </c>
      <c r="BE138" s="240">
        <f>IF(N138="základní",J138,0)</f>
        <v>0</v>
      </c>
      <c r="BF138" s="240">
        <f>IF(N138="snížená",J138,0)</f>
        <v>0</v>
      </c>
      <c r="BG138" s="240">
        <f>IF(N138="zákl. přenesená",J138,0)</f>
        <v>0</v>
      </c>
      <c r="BH138" s="240">
        <f>IF(N138="sníž. přenesená",J138,0)</f>
        <v>0</v>
      </c>
      <c r="BI138" s="240">
        <f>IF(N138="nulová",J138,0)</f>
        <v>0</v>
      </c>
      <c r="BJ138" s="19" t="s">
        <v>84</v>
      </c>
      <c r="BK138" s="240">
        <f>ROUND(I138*H138,2)</f>
        <v>0</v>
      </c>
      <c r="BL138" s="19" t="s">
        <v>169</v>
      </c>
      <c r="BM138" s="239" t="s">
        <v>1272</v>
      </c>
    </row>
    <row r="139" s="2" customFormat="1">
      <c r="A139" s="40"/>
      <c r="B139" s="41"/>
      <c r="C139" s="42"/>
      <c r="D139" s="241" t="s">
        <v>171</v>
      </c>
      <c r="E139" s="42"/>
      <c r="F139" s="242" t="s">
        <v>1263</v>
      </c>
      <c r="G139" s="42"/>
      <c r="H139" s="42"/>
      <c r="I139" s="148"/>
      <c r="J139" s="42"/>
      <c r="K139" s="42"/>
      <c r="L139" s="46"/>
      <c r="M139" s="243"/>
      <c r="N139" s="244"/>
      <c r="O139" s="86"/>
      <c r="P139" s="86"/>
      <c r="Q139" s="86"/>
      <c r="R139" s="86"/>
      <c r="S139" s="86"/>
      <c r="T139" s="87"/>
      <c r="U139" s="40"/>
      <c r="V139" s="40"/>
      <c r="W139" s="40"/>
      <c r="X139" s="40"/>
      <c r="Y139" s="40"/>
      <c r="Z139" s="40"/>
      <c r="AA139" s="40"/>
      <c r="AB139" s="40"/>
      <c r="AC139" s="40"/>
      <c r="AD139" s="40"/>
      <c r="AE139" s="40"/>
      <c r="AT139" s="19" t="s">
        <v>171</v>
      </c>
      <c r="AU139" s="19" t="s">
        <v>86</v>
      </c>
    </row>
    <row r="140" s="13" customFormat="1">
      <c r="A140" s="13"/>
      <c r="B140" s="245"/>
      <c r="C140" s="246"/>
      <c r="D140" s="241" t="s">
        <v>173</v>
      </c>
      <c r="E140" s="247" t="s">
        <v>19</v>
      </c>
      <c r="F140" s="248" t="s">
        <v>1273</v>
      </c>
      <c r="G140" s="246"/>
      <c r="H140" s="249">
        <v>29.699999999999999</v>
      </c>
      <c r="I140" s="250"/>
      <c r="J140" s="246"/>
      <c r="K140" s="246"/>
      <c r="L140" s="251"/>
      <c r="M140" s="252"/>
      <c r="N140" s="253"/>
      <c r="O140" s="253"/>
      <c r="P140" s="253"/>
      <c r="Q140" s="253"/>
      <c r="R140" s="253"/>
      <c r="S140" s="253"/>
      <c r="T140" s="254"/>
      <c r="U140" s="13"/>
      <c r="V140" s="13"/>
      <c r="W140" s="13"/>
      <c r="X140" s="13"/>
      <c r="Y140" s="13"/>
      <c r="Z140" s="13"/>
      <c r="AA140" s="13"/>
      <c r="AB140" s="13"/>
      <c r="AC140" s="13"/>
      <c r="AD140" s="13"/>
      <c r="AE140" s="13"/>
      <c r="AT140" s="255" t="s">
        <v>173</v>
      </c>
      <c r="AU140" s="255" t="s">
        <v>86</v>
      </c>
      <c r="AV140" s="13" t="s">
        <v>86</v>
      </c>
      <c r="AW140" s="13" t="s">
        <v>37</v>
      </c>
      <c r="AX140" s="13" t="s">
        <v>76</v>
      </c>
      <c r="AY140" s="255" t="s">
        <v>162</v>
      </c>
    </row>
    <row r="141" s="14" customFormat="1">
      <c r="A141" s="14"/>
      <c r="B141" s="256"/>
      <c r="C141" s="257"/>
      <c r="D141" s="241" t="s">
        <v>173</v>
      </c>
      <c r="E141" s="258" t="s">
        <v>19</v>
      </c>
      <c r="F141" s="259" t="s">
        <v>1274</v>
      </c>
      <c r="G141" s="257"/>
      <c r="H141" s="260">
        <v>29.699999999999999</v>
      </c>
      <c r="I141" s="261"/>
      <c r="J141" s="257"/>
      <c r="K141" s="257"/>
      <c r="L141" s="262"/>
      <c r="M141" s="263"/>
      <c r="N141" s="264"/>
      <c r="O141" s="264"/>
      <c r="P141" s="264"/>
      <c r="Q141" s="264"/>
      <c r="R141" s="264"/>
      <c r="S141" s="264"/>
      <c r="T141" s="265"/>
      <c r="U141" s="14"/>
      <c r="V141" s="14"/>
      <c r="W141" s="14"/>
      <c r="X141" s="14"/>
      <c r="Y141" s="14"/>
      <c r="Z141" s="14"/>
      <c r="AA141" s="14"/>
      <c r="AB141" s="14"/>
      <c r="AC141" s="14"/>
      <c r="AD141" s="14"/>
      <c r="AE141" s="14"/>
      <c r="AT141" s="266" t="s">
        <v>173</v>
      </c>
      <c r="AU141" s="266" t="s">
        <v>86</v>
      </c>
      <c r="AV141" s="14" t="s">
        <v>176</v>
      </c>
      <c r="AW141" s="14" t="s">
        <v>37</v>
      </c>
      <c r="AX141" s="14" t="s">
        <v>76</v>
      </c>
      <c r="AY141" s="266" t="s">
        <v>162</v>
      </c>
    </row>
    <row r="142" s="15" customFormat="1">
      <c r="A142" s="15"/>
      <c r="B142" s="267"/>
      <c r="C142" s="268"/>
      <c r="D142" s="241" t="s">
        <v>173</v>
      </c>
      <c r="E142" s="269" t="s">
        <v>19</v>
      </c>
      <c r="F142" s="270" t="s">
        <v>1254</v>
      </c>
      <c r="G142" s="268"/>
      <c r="H142" s="271">
        <v>29.699999999999999</v>
      </c>
      <c r="I142" s="272"/>
      <c r="J142" s="268"/>
      <c r="K142" s="268"/>
      <c r="L142" s="273"/>
      <c r="M142" s="274"/>
      <c r="N142" s="275"/>
      <c r="O142" s="275"/>
      <c r="P142" s="275"/>
      <c r="Q142" s="275"/>
      <c r="R142" s="275"/>
      <c r="S142" s="275"/>
      <c r="T142" s="276"/>
      <c r="U142" s="15"/>
      <c r="V142" s="15"/>
      <c r="W142" s="15"/>
      <c r="X142" s="15"/>
      <c r="Y142" s="15"/>
      <c r="Z142" s="15"/>
      <c r="AA142" s="15"/>
      <c r="AB142" s="15"/>
      <c r="AC142" s="15"/>
      <c r="AD142" s="15"/>
      <c r="AE142" s="15"/>
      <c r="AT142" s="277" t="s">
        <v>173</v>
      </c>
      <c r="AU142" s="277" t="s">
        <v>86</v>
      </c>
      <c r="AV142" s="15" t="s">
        <v>169</v>
      </c>
      <c r="AW142" s="15" t="s">
        <v>37</v>
      </c>
      <c r="AX142" s="15" t="s">
        <v>84</v>
      </c>
      <c r="AY142" s="277" t="s">
        <v>162</v>
      </c>
    </row>
    <row r="143" s="2" customFormat="1" ht="21.75" customHeight="1">
      <c r="A143" s="40"/>
      <c r="B143" s="41"/>
      <c r="C143" s="228" t="s">
        <v>216</v>
      </c>
      <c r="D143" s="228" t="s">
        <v>164</v>
      </c>
      <c r="E143" s="229" t="s">
        <v>1275</v>
      </c>
      <c r="F143" s="230" t="s">
        <v>1276</v>
      </c>
      <c r="G143" s="231" t="s">
        <v>167</v>
      </c>
      <c r="H143" s="232">
        <v>2713.5999999999999</v>
      </c>
      <c r="I143" s="233"/>
      <c r="J143" s="234">
        <f>ROUND(I143*H143,2)</f>
        <v>0</v>
      </c>
      <c r="K143" s="230" t="s">
        <v>168</v>
      </c>
      <c r="L143" s="46"/>
      <c r="M143" s="235" t="s">
        <v>19</v>
      </c>
      <c r="N143" s="236" t="s">
        <v>47</v>
      </c>
      <c r="O143" s="86"/>
      <c r="P143" s="237">
        <f>O143*H143</f>
        <v>0</v>
      </c>
      <c r="Q143" s="237">
        <v>0</v>
      </c>
      <c r="R143" s="237">
        <f>Q143*H143</f>
        <v>0</v>
      </c>
      <c r="S143" s="237">
        <v>0</v>
      </c>
      <c r="T143" s="238">
        <f>S143*H143</f>
        <v>0</v>
      </c>
      <c r="U143" s="40"/>
      <c r="V143" s="40"/>
      <c r="W143" s="40"/>
      <c r="X143" s="40"/>
      <c r="Y143" s="40"/>
      <c r="Z143" s="40"/>
      <c r="AA143" s="40"/>
      <c r="AB143" s="40"/>
      <c r="AC143" s="40"/>
      <c r="AD143" s="40"/>
      <c r="AE143" s="40"/>
      <c r="AR143" s="239" t="s">
        <v>169</v>
      </c>
      <c r="AT143" s="239" t="s">
        <v>164</v>
      </c>
      <c r="AU143" s="239" t="s">
        <v>86</v>
      </c>
      <c r="AY143" s="19" t="s">
        <v>162</v>
      </c>
      <c r="BE143" s="240">
        <f>IF(N143="základní",J143,0)</f>
        <v>0</v>
      </c>
      <c r="BF143" s="240">
        <f>IF(N143="snížená",J143,0)</f>
        <v>0</v>
      </c>
      <c r="BG143" s="240">
        <f>IF(N143="zákl. přenesená",J143,0)</f>
        <v>0</v>
      </c>
      <c r="BH143" s="240">
        <f>IF(N143="sníž. přenesená",J143,0)</f>
        <v>0</v>
      </c>
      <c r="BI143" s="240">
        <f>IF(N143="nulová",J143,0)</f>
        <v>0</v>
      </c>
      <c r="BJ143" s="19" t="s">
        <v>84</v>
      </c>
      <c r="BK143" s="240">
        <f>ROUND(I143*H143,2)</f>
        <v>0</v>
      </c>
      <c r="BL143" s="19" t="s">
        <v>169</v>
      </c>
      <c r="BM143" s="239" t="s">
        <v>1277</v>
      </c>
    </row>
    <row r="144" s="2" customFormat="1">
      <c r="A144" s="40"/>
      <c r="B144" s="41"/>
      <c r="C144" s="42"/>
      <c r="D144" s="241" t="s">
        <v>171</v>
      </c>
      <c r="E144" s="42"/>
      <c r="F144" s="242" t="s">
        <v>1278</v>
      </c>
      <c r="G144" s="42"/>
      <c r="H144" s="42"/>
      <c r="I144" s="148"/>
      <c r="J144" s="42"/>
      <c r="K144" s="42"/>
      <c r="L144" s="46"/>
      <c r="M144" s="243"/>
      <c r="N144" s="244"/>
      <c r="O144" s="86"/>
      <c r="P144" s="86"/>
      <c r="Q144" s="86"/>
      <c r="R144" s="86"/>
      <c r="S144" s="86"/>
      <c r="T144" s="87"/>
      <c r="U144" s="40"/>
      <c r="V144" s="40"/>
      <c r="W144" s="40"/>
      <c r="X144" s="40"/>
      <c r="Y144" s="40"/>
      <c r="Z144" s="40"/>
      <c r="AA144" s="40"/>
      <c r="AB144" s="40"/>
      <c r="AC144" s="40"/>
      <c r="AD144" s="40"/>
      <c r="AE144" s="40"/>
      <c r="AT144" s="19" t="s">
        <v>171</v>
      </c>
      <c r="AU144" s="19" t="s">
        <v>86</v>
      </c>
    </row>
    <row r="145" s="13" customFormat="1">
      <c r="A145" s="13"/>
      <c r="B145" s="245"/>
      <c r="C145" s="246"/>
      <c r="D145" s="241" t="s">
        <v>173</v>
      </c>
      <c r="E145" s="247" t="s">
        <v>19</v>
      </c>
      <c r="F145" s="248" t="s">
        <v>1264</v>
      </c>
      <c r="G145" s="246"/>
      <c r="H145" s="249">
        <v>1078.5999999999999</v>
      </c>
      <c r="I145" s="250"/>
      <c r="J145" s="246"/>
      <c r="K145" s="246"/>
      <c r="L145" s="251"/>
      <c r="M145" s="252"/>
      <c r="N145" s="253"/>
      <c r="O145" s="253"/>
      <c r="P145" s="253"/>
      <c r="Q145" s="253"/>
      <c r="R145" s="253"/>
      <c r="S145" s="253"/>
      <c r="T145" s="254"/>
      <c r="U145" s="13"/>
      <c r="V145" s="13"/>
      <c r="W145" s="13"/>
      <c r="X145" s="13"/>
      <c r="Y145" s="13"/>
      <c r="Z145" s="13"/>
      <c r="AA145" s="13"/>
      <c r="AB145" s="13"/>
      <c r="AC145" s="13"/>
      <c r="AD145" s="13"/>
      <c r="AE145" s="13"/>
      <c r="AT145" s="255" t="s">
        <v>173</v>
      </c>
      <c r="AU145" s="255" t="s">
        <v>86</v>
      </c>
      <c r="AV145" s="13" t="s">
        <v>86</v>
      </c>
      <c r="AW145" s="13" t="s">
        <v>37</v>
      </c>
      <c r="AX145" s="13" t="s">
        <v>76</v>
      </c>
      <c r="AY145" s="255" t="s">
        <v>162</v>
      </c>
    </row>
    <row r="146" s="13" customFormat="1">
      <c r="A146" s="13"/>
      <c r="B146" s="245"/>
      <c r="C146" s="246"/>
      <c r="D146" s="241" t="s">
        <v>173</v>
      </c>
      <c r="E146" s="247" t="s">
        <v>19</v>
      </c>
      <c r="F146" s="248" t="s">
        <v>1265</v>
      </c>
      <c r="G146" s="246"/>
      <c r="H146" s="249">
        <v>913</v>
      </c>
      <c r="I146" s="250"/>
      <c r="J146" s="246"/>
      <c r="K146" s="246"/>
      <c r="L146" s="251"/>
      <c r="M146" s="252"/>
      <c r="N146" s="253"/>
      <c r="O146" s="253"/>
      <c r="P146" s="253"/>
      <c r="Q146" s="253"/>
      <c r="R146" s="253"/>
      <c r="S146" s="253"/>
      <c r="T146" s="254"/>
      <c r="U146" s="13"/>
      <c r="V146" s="13"/>
      <c r="W146" s="13"/>
      <c r="X146" s="13"/>
      <c r="Y146" s="13"/>
      <c r="Z146" s="13"/>
      <c r="AA146" s="13"/>
      <c r="AB146" s="13"/>
      <c r="AC146" s="13"/>
      <c r="AD146" s="13"/>
      <c r="AE146" s="13"/>
      <c r="AT146" s="255" t="s">
        <v>173</v>
      </c>
      <c r="AU146" s="255" t="s">
        <v>86</v>
      </c>
      <c r="AV146" s="13" t="s">
        <v>86</v>
      </c>
      <c r="AW146" s="13" t="s">
        <v>37</v>
      </c>
      <c r="AX146" s="13" t="s">
        <v>76</v>
      </c>
      <c r="AY146" s="255" t="s">
        <v>162</v>
      </c>
    </row>
    <row r="147" s="13" customFormat="1">
      <c r="A147" s="13"/>
      <c r="B147" s="245"/>
      <c r="C147" s="246"/>
      <c r="D147" s="241" t="s">
        <v>173</v>
      </c>
      <c r="E147" s="247" t="s">
        <v>19</v>
      </c>
      <c r="F147" s="248" t="s">
        <v>1266</v>
      </c>
      <c r="G147" s="246"/>
      <c r="H147" s="249">
        <v>570.79999999999995</v>
      </c>
      <c r="I147" s="250"/>
      <c r="J147" s="246"/>
      <c r="K147" s="246"/>
      <c r="L147" s="251"/>
      <c r="M147" s="252"/>
      <c r="N147" s="253"/>
      <c r="O147" s="253"/>
      <c r="P147" s="253"/>
      <c r="Q147" s="253"/>
      <c r="R147" s="253"/>
      <c r="S147" s="253"/>
      <c r="T147" s="254"/>
      <c r="U147" s="13"/>
      <c r="V147" s="13"/>
      <c r="W147" s="13"/>
      <c r="X147" s="13"/>
      <c r="Y147" s="13"/>
      <c r="Z147" s="13"/>
      <c r="AA147" s="13"/>
      <c r="AB147" s="13"/>
      <c r="AC147" s="13"/>
      <c r="AD147" s="13"/>
      <c r="AE147" s="13"/>
      <c r="AT147" s="255" t="s">
        <v>173</v>
      </c>
      <c r="AU147" s="255" t="s">
        <v>86</v>
      </c>
      <c r="AV147" s="13" t="s">
        <v>86</v>
      </c>
      <c r="AW147" s="13" t="s">
        <v>37</v>
      </c>
      <c r="AX147" s="13" t="s">
        <v>76</v>
      </c>
      <c r="AY147" s="255" t="s">
        <v>162</v>
      </c>
    </row>
    <row r="148" s="13" customFormat="1">
      <c r="A148" s="13"/>
      <c r="B148" s="245"/>
      <c r="C148" s="246"/>
      <c r="D148" s="241" t="s">
        <v>173</v>
      </c>
      <c r="E148" s="247" t="s">
        <v>19</v>
      </c>
      <c r="F148" s="248" t="s">
        <v>1267</v>
      </c>
      <c r="G148" s="246"/>
      <c r="H148" s="249">
        <v>151.19999999999999</v>
      </c>
      <c r="I148" s="250"/>
      <c r="J148" s="246"/>
      <c r="K148" s="246"/>
      <c r="L148" s="251"/>
      <c r="M148" s="252"/>
      <c r="N148" s="253"/>
      <c r="O148" s="253"/>
      <c r="P148" s="253"/>
      <c r="Q148" s="253"/>
      <c r="R148" s="253"/>
      <c r="S148" s="253"/>
      <c r="T148" s="254"/>
      <c r="U148" s="13"/>
      <c r="V148" s="13"/>
      <c r="W148" s="13"/>
      <c r="X148" s="13"/>
      <c r="Y148" s="13"/>
      <c r="Z148" s="13"/>
      <c r="AA148" s="13"/>
      <c r="AB148" s="13"/>
      <c r="AC148" s="13"/>
      <c r="AD148" s="13"/>
      <c r="AE148" s="13"/>
      <c r="AT148" s="255" t="s">
        <v>173</v>
      </c>
      <c r="AU148" s="255" t="s">
        <v>86</v>
      </c>
      <c r="AV148" s="13" t="s">
        <v>86</v>
      </c>
      <c r="AW148" s="13" t="s">
        <v>37</v>
      </c>
      <c r="AX148" s="13" t="s">
        <v>76</v>
      </c>
      <c r="AY148" s="255" t="s">
        <v>162</v>
      </c>
    </row>
    <row r="149" s="14" customFormat="1">
      <c r="A149" s="14"/>
      <c r="B149" s="256"/>
      <c r="C149" s="257"/>
      <c r="D149" s="241" t="s">
        <v>173</v>
      </c>
      <c r="E149" s="258" t="s">
        <v>19</v>
      </c>
      <c r="F149" s="259" t="s">
        <v>1268</v>
      </c>
      <c r="G149" s="257"/>
      <c r="H149" s="260">
        <v>2713.5999999999995</v>
      </c>
      <c r="I149" s="261"/>
      <c r="J149" s="257"/>
      <c r="K149" s="257"/>
      <c r="L149" s="262"/>
      <c r="M149" s="263"/>
      <c r="N149" s="264"/>
      <c r="O149" s="264"/>
      <c r="P149" s="264"/>
      <c r="Q149" s="264"/>
      <c r="R149" s="264"/>
      <c r="S149" s="264"/>
      <c r="T149" s="265"/>
      <c r="U149" s="14"/>
      <c r="V149" s="14"/>
      <c r="W149" s="14"/>
      <c r="X149" s="14"/>
      <c r="Y149" s="14"/>
      <c r="Z149" s="14"/>
      <c r="AA149" s="14"/>
      <c r="AB149" s="14"/>
      <c r="AC149" s="14"/>
      <c r="AD149" s="14"/>
      <c r="AE149" s="14"/>
      <c r="AT149" s="266" t="s">
        <v>173</v>
      </c>
      <c r="AU149" s="266" t="s">
        <v>86</v>
      </c>
      <c r="AV149" s="14" t="s">
        <v>176</v>
      </c>
      <c r="AW149" s="14" t="s">
        <v>37</v>
      </c>
      <c r="AX149" s="14" t="s">
        <v>76</v>
      </c>
      <c r="AY149" s="266" t="s">
        <v>162</v>
      </c>
    </row>
    <row r="150" s="15" customFormat="1">
      <c r="A150" s="15"/>
      <c r="B150" s="267"/>
      <c r="C150" s="268"/>
      <c r="D150" s="241" t="s">
        <v>173</v>
      </c>
      <c r="E150" s="269" t="s">
        <v>19</v>
      </c>
      <c r="F150" s="270" t="s">
        <v>177</v>
      </c>
      <c r="G150" s="268"/>
      <c r="H150" s="271">
        <v>2713.5999999999995</v>
      </c>
      <c r="I150" s="272"/>
      <c r="J150" s="268"/>
      <c r="K150" s="268"/>
      <c r="L150" s="273"/>
      <c r="M150" s="274"/>
      <c r="N150" s="275"/>
      <c r="O150" s="275"/>
      <c r="P150" s="275"/>
      <c r="Q150" s="275"/>
      <c r="R150" s="275"/>
      <c r="S150" s="275"/>
      <c r="T150" s="276"/>
      <c r="U150" s="15"/>
      <c r="V150" s="15"/>
      <c r="W150" s="15"/>
      <c r="X150" s="15"/>
      <c r="Y150" s="15"/>
      <c r="Z150" s="15"/>
      <c r="AA150" s="15"/>
      <c r="AB150" s="15"/>
      <c r="AC150" s="15"/>
      <c r="AD150" s="15"/>
      <c r="AE150" s="15"/>
      <c r="AT150" s="277" t="s">
        <v>173</v>
      </c>
      <c r="AU150" s="277" t="s">
        <v>86</v>
      </c>
      <c r="AV150" s="15" t="s">
        <v>169</v>
      </c>
      <c r="AW150" s="15" t="s">
        <v>37</v>
      </c>
      <c r="AX150" s="15" t="s">
        <v>84</v>
      </c>
      <c r="AY150" s="277" t="s">
        <v>162</v>
      </c>
    </row>
    <row r="151" s="2" customFormat="1" ht="16.5" customHeight="1">
      <c r="A151" s="40"/>
      <c r="B151" s="41"/>
      <c r="C151" s="228" t="s">
        <v>226</v>
      </c>
      <c r="D151" s="228" t="s">
        <v>164</v>
      </c>
      <c r="E151" s="229" t="s">
        <v>1279</v>
      </c>
      <c r="F151" s="230" t="s">
        <v>1280</v>
      </c>
      <c r="G151" s="231" t="s">
        <v>167</v>
      </c>
      <c r="H151" s="232">
        <v>330</v>
      </c>
      <c r="I151" s="233"/>
      <c r="J151" s="234">
        <f>ROUND(I151*H151,2)</f>
        <v>0</v>
      </c>
      <c r="K151" s="230" t="s">
        <v>168</v>
      </c>
      <c r="L151" s="46"/>
      <c r="M151" s="235" t="s">
        <v>19</v>
      </c>
      <c r="N151" s="236" t="s">
        <v>47</v>
      </c>
      <c r="O151" s="86"/>
      <c r="P151" s="237">
        <f>O151*H151</f>
        <v>0</v>
      </c>
      <c r="Q151" s="237">
        <v>0.27799000000000001</v>
      </c>
      <c r="R151" s="237">
        <f>Q151*H151</f>
        <v>91.736699999999999</v>
      </c>
      <c r="S151" s="237">
        <v>0</v>
      </c>
      <c r="T151" s="238">
        <f>S151*H151</f>
        <v>0</v>
      </c>
      <c r="U151" s="40"/>
      <c r="V151" s="40"/>
      <c r="W151" s="40"/>
      <c r="X151" s="40"/>
      <c r="Y151" s="40"/>
      <c r="Z151" s="40"/>
      <c r="AA151" s="40"/>
      <c r="AB151" s="40"/>
      <c r="AC151" s="40"/>
      <c r="AD151" s="40"/>
      <c r="AE151" s="40"/>
      <c r="AR151" s="239" t="s">
        <v>169</v>
      </c>
      <c r="AT151" s="239" t="s">
        <v>164</v>
      </c>
      <c r="AU151" s="239" t="s">
        <v>86</v>
      </c>
      <c r="AY151" s="19" t="s">
        <v>162</v>
      </c>
      <c r="BE151" s="240">
        <f>IF(N151="základní",J151,0)</f>
        <v>0</v>
      </c>
      <c r="BF151" s="240">
        <f>IF(N151="snížená",J151,0)</f>
        <v>0</v>
      </c>
      <c r="BG151" s="240">
        <f>IF(N151="zákl. přenesená",J151,0)</f>
        <v>0</v>
      </c>
      <c r="BH151" s="240">
        <f>IF(N151="sníž. přenesená",J151,0)</f>
        <v>0</v>
      </c>
      <c r="BI151" s="240">
        <f>IF(N151="nulová",J151,0)</f>
        <v>0</v>
      </c>
      <c r="BJ151" s="19" t="s">
        <v>84</v>
      </c>
      <c r="BK151" s="240">
        <f>ROUND(I151*H151,2)</f>
        <v>0</v>
      </c>
      <c r="BL151" s="19" t="s">
        <v>169</v>
      </c>
      <c r="BM151" s="239" t="s">
        <v>1281</v>
      </c>
    </row>
    <row r="152" s="2" customFormat="1">
      <c r="A152" s="40"/>
      <c r="B152" s="41"/>
      <c r="C152" s="42"/>
      <c r="D152" s="241" t="s">
        <v>171</v>
      </c>
      <c r="E152" s="42"/>
      <c r="F152" s="242" t="s">
        <v>1282</v>
      </c>
      <c r="G152" s="42"/>
      <c r="H152" s="42"/>
      <c r="I152" s="148"/>
      <c r="J152" s="42"/>
      <c r="K152" s="42"/>
      <c r="L152" s="46"/>
      <c r="M152" s="243"/>
      <c r="N152" s="244"/>
      <c r="O152" s="86"/>
      <c r="P152" s="86"/>
      <c r="Q152" s="86"/>
      <c r="R152" s="86"/>
      <c r="S152" s="86"/>
      <c r="T152" s="87"/>
      <c r="U152" s="40"/>
      <c r="V152" s="40"/>
      <c r="W152" s="40"/>
      <c r="X152" s="40"/>
      <c r="Y152" s="40"/>
      <c r="Z152" s="40"/>
      <c r="AA152" s="40"/>
      <c r="AB152" s="40"/>
      <c r="AC152" s="40"/>
      <c r="AD152" s="40"/>
      <c r="AE152" s="40"/>
      <c r="AT152" s="19" t="s">
        <v>171</v>
      </c>
      <c r="AU152" s="19" t="s">
        <v>86</v>
      </c>
    </row>
    <row r="153" s="13" customFormat="1">
      <c r="A153" s="13"/>
      <c r="B153" s="245"/>
      <c r="C153" s="246"/>
      <c r="D153" s="241" t="s">
        <v>173</v>
      </c>
      <c r="E153" s="247" t="s">
        <v>19</v>
      </c>
      <c r="F153" s="248" t="s">
        <v>1283</v>
      </c>
      <c r="G153" s="246"/>
      <c r="H153" s="249">
        <v>98</v>
      </c>
      <c r="I153" s="250"/>
      <c r="J153" s="246"/>
      <c r="K153" s="246"/>
      <c r="L153" s="251"/>
      <c r="M153" s="252"/>
      <c r="N153" s="253"/>
      <c r="O153" s="253"/>
      <c r="P153" s="253"/>
      <c r="Q153" s="253"/>
      <c r="R153" s="253"/>
      <c r="S153" s="253"/>
      <c r="T153" s="254"/>
      <c r="U153" s="13"/>
      <c r="V153" s="13"/>
      <c r="W153" s="13"/>
      <c r="X153" s="13"/>
      <c r="Y153" s="13"/>
      <c r="Z153" s="13"/>
      <c r="AA153" s="13"/>
      <c r="AB153" s="13"/>
      <c r="AC153" s="13"/>
      <c r="AD153" s="13"/>
      <c r="AE153" s="13"/>
      <c r="AT153" s="255" t="s">
        <v>173</v>
      </c>
      <c r="AU153" s="255" t="s">
        <v>86</v>
      </c>
      <c r="AV153" s="13" t="s">
        <v>86</v>
      </c>
      <c r="AW153" s="13" t="s">
        <v>37</v>
      </c>
      <c r="AX153" s="13" t="s">
        <v>76</v>
      </c>
      <c r="AY153" s="255" t="s">
        <v>162</v>
      </c>
    </row>
    <row r="154" s="13" customFormat="1">
      <c r="A154" s="13"/>
      <c r="B154" s="245"/>
      <c r="C154" s="246"/>
      <c r="D154" s="241" t="s">
        <v>173</v>
      </c>
      <c r="E154" s="247" t="s">
        <v>19</v>
      </c>
      <c r="F154" s="248" t="s">
        <v>1284</v>
      </c>
      <c r="G154" s="246"/>
      <c r="H154" s="249">
        <v>66</v>
      </c>
      <c r="I154" s="250"/>
      <c r="J154" s="246"/>
      <c r="K154" s="246"/>
      <c r="L154" s="251"/>
      <c r="M154" s="252"/>
      <c r="N154" s="253"/>
      <c r="O154" s="253"/>
      <c r="P154" s="253"/>
      <c r="Q154" s="253"/>
      <c r="R154" s="253"/>
      <c r="S154" s="253"/>
      <c r="T154" s="254"/>
      <c r="U154" s="13"/>
      <c r="V154" s="13"/>
      <c r="W154" s="13"/>
      <c r="X154" s="13"/>
      <c r="Y154" s="13"/>
      <c r="Z154" s="13"/>
      <c r="AA154" s="13"/>
      <c r="AB154" s="13"/>
      <c r="AC154" s="13"/>
      <c r="AD154" s="13"/>
      <c r="AE154" s="13"/>
      <c r="AT154" s="255" t="s">
        <v>173</v>
      </c>
      <c r="AU154" s="255" t="s">
        <v>86</v>
      </c>
      <c r="AV154" s="13" t="s">
        <v>86</v>
      </c>
      <c r="AW154" s="13" t="s">
        <v>37</v>
      </c>
      <c r="AX154" s="13" t="s">
        <v>76</v>
      </c>
      <c r="AY154" s="255" t="s">
        <v>162</v>
      </c>
    </row>
    <row r="155" s="13" customFormat="1">
      <c r="A155" s="13"/>
      <c r="B155" s="245"/>
      <c r="C155" s="246"/>
      <c r="D155" s="241" t="s">
        <v>173</v>
      </c>
      <c r="E155" s="247" t="s">
        <v>19</v>
      </c>
      <c r="F155" s="248" t="s">
        <v>1285</v>
      </c>
      <c r="G155" s="246"/>
      <c r="H155" s="249">
        <v>166</v>
      </c>
      <c r="I155" s="250"/>
      <c r="J155" s="246"/>
      <c r="K155" s="246"/>
      <c r="L155" s="251"/>
      <c r="M155" s="252"/>
      <c r="N155" s="253"/>
      <c r="O155" s="253"/>
      <c r="P155" s="253"/>
      <c r="Q155" s="253"/>
      <c r="R155" s="253"/>
      <c r="S155" s="253"/>
      <c r="T155" s="254"/>
      <c r="U155" s="13"/>
      <c r="V155" s="13"/>
      <c r="W155" s="13"/>
      <c r="X155" s="13"/>
      <c r="Y155" s="13"/>
      <c r="Z155" s="13"/>
      <c r="AA155" s="13"/>
      <c r="AB155" s="13"/>
      <c r="AC155" s="13"/>
      <c r="AD155" s="13"/>
      <c r="AE155" s="13"/>
      <c r="AT155" s="255" t="s">
        <v>173</v>
      </c>
      <c r="AU155" s="255" t="s">
        <v>86</v>
      </c>
      <c r="AV155" s="13" t="s">
        <v>86</v>
      </c>
      <c r="AW155" s="13" t="s">
        <v>37</v>
      </c>
      <c r="AX155" s="13" t="s">
        <v>76</v>
      </c>
      <c r="AY155" s="255" t="s">
        <v>162</v>
      </c>
    </row>
    <row r="156" s="15" customFormat="1">
      <c r="A156" s="15"/>
      <c r="B156" s="267"/>
      <c r="C156" s="268"/>
      <c r="D156" s="241" t="s">
        <v>173</v>
      </c>
      <c r="E156" s="269" t="s">
        <v>19</v>
      </c>
      <c r="F156" s="270" t="s">
        <v>177</v>
      </c>
      <c r="G156" s="268"/>
      <c r="H156" s="271">
        <v>330</v>
      </c>
      <c r="I156" s="272"/>
      <c r="J156" s="268"/>
      <c r="K156" s="268"/>
      <c r="L156" s="273"/>
      <c r="M156" s="274"/>
      <c r="N156" s="275"/>
      <c r="O156" s="275"/>
      <c r="P156" s="275"/>
      <c r="Q156" s="275"/>
      <c r="R156" s="275"/>
      <c r="S156" s="275"/>
      <c r="T156" s="276"/>
      <c r="U156" s="15"/>
      <c r="V156" s="15"/>
      <c r="W156" s="15"/>
      <c r="X156" s="15"/>
      <c r="Y156" s="15"/>
      <c r="Z156" s="15"/>
      <c r="AA156" s="15"/>
      <c r="AB156" s="15"/>
      <c r="AC156" s="15"/>
      <c r="AD156" s="15"/>
      <c r="AE156" s="15"/>
      <c r="AT156" s="277" t="s">
        <v>173</v>
      </c>
      <c r="AU156" s="277" t="s">
        <v>86</v>
      </c>
      <c r="AV156" s="15" t="s">
        <v>169</v>
      </c>
      <c r="AW156" s="15" t="s">
        <v>37</v>
      </c>
      <c r="AX156" s="15" t="s">
        <v>84</v>
      </c>
      <c r="AY156" s="277" t="s">
        <v>162</v>
      </c>
    </row>
    <row r="157" s="2" customFormat="1" ht="21.75" customHeight="1">
      <c r="A157" s="40"/>
      <c r="B157" s="41"/>
      <c r="C157" s="228" t="s">
        <v>234</v>
      </c>
      <c r="D157" s="228" t="s">
        <v>164</v>
      </c>
      <c r="E157" s="229" t="s">
        <v>1286</v>
      </c>
      <c r="F157" s="230" t="s">
        <v>1287</v>
      </c>
      <c r="G157" s="231" t="s">
        <v>167</v>
      </c>
      <c r="H157" s="232">
        <v>780.79999999999995</v>
      </c>
      <c r="I157" s="233"/>
      <c r="J157" s="234">
        <f>ROUND(I157*H157,2)</f>
        <v>0</v>
      </c>
      <c r="K157" s="230" t="s">
        <v>168</v>
      </c>
      <c r="L157" s="46"/>
      <c r="M157" s="235" t="s">
        <v>19</v>
      </c>
      <c r="N157" s="236" t="s">
        <v>47</v>
      </c>
      <c r="O157" s="86"/>
      <c r="P157" s="237">
        <f>O157*H157</f>
        <v>0</v>
      </c>
      <c r="Q157" s="237">
        <v>0</v>
      </c>
      <c r="R157" s="237">
        <f>Q157*H157</f>
        <v>0</v>
      </c>
      <c r="S157" s="237">
        <v>0</v>
      </c>
      <c r="T157" s="238">
        <f>S157*H157</f>
        <v>0</v>
      </c>
      <c r="U157" s="40"/>
      <c r="V157" s="40"/>
      <c r="W157" s="40"/>
      <c r="X157" s="40"/>
      <c r="Y157" s="40"/>
      <c r="Z157" s="40"/>
      <c r="AA157" s="40"/>
      <c r="AB157" s="40"/>
      <c r="AC157" s="40"/>
      <c r="AD157" s="40"/>
      <c r="AE157" s="40"/>
      <c r="AR157" s="239" t="s">
        <v>169</v>
      </c>
      <c r="AT157" s="239" t="s">
        <v>164</v>
      </c>
      <c r="AU157" s="239" t="s">
        <v>86</v>
      </c>
      <c r="AY157" s="19" t="s">
        <v>162</v>
      </c>
      <c r="BE157" s="240">
        <f>IF(N157="základní",J157,0)</f>
        <v>0</v>
      </c>
      <c r="BF157" s="240">
        <f>IF(N157="snížená",J157,0)</f>
        <v>0</v>
      </c>
      <c r="BG157" s="240">
        <f>IF(N157="zákl. přenesená",J157,0)</f>
        <v>0</v>
      </c>
      <c r="BH157" s="240">
        <f>IF(N157="sníž. přenesená",J157,0)</f>
        <v>0</v>
      </c>
      <c r="BI157" s="240">
        <f>IF(N157="nulová",J157,0)</f>
        <v>0</v>
      </c>
      <c r="BJ157" s="19" t="s">
        <v>84</v>
      </c>
      <c r="BK157" s="240">
        <f>ROUND(I157*H157,2)</f>
        <v>0</v>
      </c>
      <c r="BL157" s="19" t="s">
        <v>169</v>
      </c>
      <c r="BM157" s="239" t="s">
        <v>1288</v>
      </c>
    </row>
    <row r="158" s="13" customFormat="1">
      <c r="A158" s="13"/>
      <c r="B158" s="245"/>
      <c r="C158" s="246"/>
      <c r="D158" s="241" t="s">
        <v>173</v>
      </c>
      <c r="E158" s="247" t="s">
        <v>19</v>
      </c>
      <c r="F158" s="248" t="s">
        <v>1233</v>
      </c>
      <c r="G158" s="246"/>
      <c r="H158" s="249">
        <v>231.69999999999999</v>
      </c>
      <c r="I158" s="250"/>
      <c r="J158" s="246"/>
      <c r="K158" s="246"/>
      <c r="L158" s="251"/>
      <c r="M158" s="252"/>
      <c r="N158" s="253"/>
      <c r="O158" s="253"/>
      <c r="P158" s="253"/>
      <c r="Q158" s="253"/>
      <c r="R158" s="253"/>
      <c r="S158" s="253"/>
      <c r="T158" s="254"/>
      <c r="U158" s="13"/>
      <c r="V158" s="13"/>
      <c r="W158" s="13"/>
      <c r="X158" s="13"/>
      <c r="Y158" s="13"/>
      <c r="Z158" s="13"/>
      <c r="AA158" s="13"/>
      <c r="AB158" s="13"/>
      <c r="AC158" s="13"/>
      <c r="AD158" s="13"/>
      <c r="AE158" s="13"/>
      <c r="AT158" s="255" t="s">
        <v>173</v>
      </c>
      <c r="AU158" s="255" t="s">
        <v>86</v>
      </c>
      <c r="AV158" s="13" t="s">
        <v>86</v>
      </c>
      <c r="AW158" s="13" t="s">
        <v>37</v>
      </c>
      <c r="AX158" s="13" t="s">
        <v>76</v>
      </c>
      <c r="AY158" s="255" t="s">
        <v>162</v>
      </c>
    </row>
    <row r="159" s="13" customFormat="1">
      <c r="A159" s="13"/>
      <c r="B159" s="245"/>
      <c r="C159" s="246"/>
      <c r="D159" s="241" t="s">
        <v>173</v>
      </c>
      <c r="E159" s="247" t="s">
        <v>19</v>
      </c>
      <c r="F159" s="248" t="s">
        <v>1234</v>
      </c>
      <c r="G159" s="246"/>
      <c r="H159" s="249">
        <v>549.10000000000002</v>
      </c>
      <c r="I159" s="250"/>
      <c r="J159" s="246"/>
      <c r="K159" s="246"/>
      <c r="L159" s="251"/>
      <c r="M159" s="252"/>
      <c r="N159" s="253"/>
      <c r="O159" s="253"/>
      <c r="P159" s="253"/>
      <c r="Q159" s="253"/>
      <c r="R159" s="253"/>
      <c r="S159" s="253"/>
      <c r="T159" s="254"/>
      <c r="U159" s="13"/>
      <c r="V159" s="13"/>
      <c r="W159" s="13"/>
      <c r="X159" s="13"/>
      <c r="Y159" s="13"/>
      <c r="Z159" s="13"/>
      <c r="AA159" s="13"/>
      <c r="AB159" s="13"/>
      <c r="AC159" s="13"/>
      <c r="AD159" s="13"/>
      <c r="AE159" s="13"/>
      <c r="AT159" s="255" t="s">
        <v>173</v>
      </c>
      <c r="AU159" s="255" t="s">
        <v>86</v>
      </c>
      <c r="AV159" s="13" t="s">
        <v>86</v>
      </c>
      <c r="AW159" s="13" t="s">
        <v>37</v>
      </c>
      <c r="AX159" s="13" t="s">
        <v>76</v>
      </c>
      <c r="AY159" s="255" t="s">
        <v>162</v>
      </c>
    </row>
    <row r="160" s="15" customFormat="1">
      <c r="A160" s="15"/>
      <c r="B160" s="267"/>
      <c r="C160" s="268"/>
      <c r="D160" s="241" t="s">
        <v>173</v>
      </c>
      <c r="E160" s="269" t="s">
        <v>19</v>
      </c>
      <c r="F160" s="270" t="s">
        <v>1235</v>
      </c>
      <c r="G160" s="268"/>
      <c r="H160" s="271">
        <v>780.79999999999995</v>
      </c>
      <c r="I160" s="272"/>
      <c r="J160" s="268"/>
      <c r="K160" s="268"/>
      <c r="L160" s="273"/>
      <c r="M160" s="274"/>
      <c r="N160" s="275"/>
      <c r="O160" s="275"/>
      <c r="P160" s="275"/>
      <c r="Q160" s="275"/>
      <c r="R160" s="275"/>
      <c r="S160" s="275"/>
      <c r="T160" s="276"/>
      <c r="U160" s="15"/>
      <c r="V160" s="15"/>
      <c r="W160" s="15"/>
      <c r="X160" s="15"/>
      <c r="Y160" s="15"/>
      <c r="Z160" s="15"/>
      <c r="AA160" s="15"/>
      <c r="AB160" s="15"/>
      <c r="AC160" s="15"/>
      <c r="AD160" s="15"/>
      <c r="AE160" s="15"/>
      <c r="AT160" s="277" t="s">
        <v>173</v>
      </c>
      <c r="AU160" s="277" t="s">
        <v>86</v>
      </c>
      <c r="AV160" s="15" t="s">
        <v>169</v>
      </c>
      <c r="AW160" s="15" t="s">
        <v>37</v>
      </c>
      <c r="AX160" s="15" t="s">
        <v>84</v>
      </c>
      <c r="AY160" s="277" t="s">
        <v>162</v>
      </c>
    </row>
    <row r="161" s="2" customFormat="1" ht="16.5" customHeight="1">
      <c r="A161" s="40"/>
      <c r="B161" s="41"/>
      <c r="C161" s="228" t="s">
        <v>241</v>
      </c>
      <c r="D161" s="228" t="s">
        <v>164</v>
      </c>
      <c r="E161" s="229" t="s">
        <v>1289</v>
      </c>
      <c r="F161" s="230" t="s">
        <v>1290</v>
      </c>
      <c r="G161" s="231" t="s">
        <v>167</v>
      </c>
      <c r="H161" s="232">
        <v>2713.5999999999999</v>
      </c>
      <c r="I161" s="233"/>
      <c r="J161" s="234">
        <f>ROUND(I161*H161,2)</f>
        <v>0</v>
      </c>
      <c r="K161" s="230" t="s">
        <v>168</v>
      </c>
      <c r="L161" s="46"/>
      <c r="M161" s="235" t="s">
        <v>19</v>
      </c>
      <c r="N161" s="236" t="s">
        <v>47</v>
      </c>
      <c r="O161" s="86"/>
      <c r="P161" s="237">
        <f>O161*H161</f>
        <v>0</v>
      </c>
      <c r="Q161" s="237">
        <v>0</v>
      </c>
      <c r="R161" s="237">
        <f>Q161*H161</f>
        <v>0</v>
      </c>
      <c r="S161" s="237">
        <v>0</v>
      </c>
      <c r="T161" s="238">
        <f>S161*H161</f>
        <v>0</v>
      </c>
      <c r="U161" s="40"/>
      <c r="V161" s="40"/>
      <c r="W161" s="40"/>
      <c r="X161" s="40"/>
      <c r="Y161" s="40"/>
      <c r="Z161" s="40"/>
      <c r="AA161" s="40"/>
      <c r="AB161" s="40"/>
      <c r="AC161" s="40"/>
      <c r="AD161" s="40"/>
      <c r="AE161" s="40"/>
      <c r="AR161" s="239" t="s">
        <v>169</v>
      </c>
      <c r="AT161" s="239" t="s">
        <v>164</v>
      </c>
      <c r="AU161" s="239" t="s">
        <v>86</v>
      </c>
      <c r="AY161" s="19" t="s">
        <v>162</v>
      </c>
      <c r="BE161" s="240">
        <f>IF(N161="základní",J161,0)</f>
        <v>0</v>
      </c>
      <c r="BF161" s="240">
        <f>IF(N161="snížená",J161,0)</f>
        <v>0</v>
      </c>
      <c r="BG161" s="240">
        <f>IF(N161="zákl. přenesená",J161,0)</f>
        <v>0</v>
      </c>
      <c r="BH161" s="240">
        <f>IF(N161="sníž. přenesená",J161,0)</f>
        <v>0</v>
      </c>
      <c r="BI161" s="240">
        <f>IF(N161="nulová",J161,0)</f>
        <v>0</v>
      </c>
      <c r="BJ161" s="19" t="s">
        <v>84</v>
      </c>
      <c r="BK161" s="240">
        <f>ROUND(I161*H161,2)</f>
        <v>0</v>
      </c>
      <c r="BL161" s="19" t="s">
        <v>169</v>
      </c>
      <c r="BM161" s="239" t="s">
        <v>1291</v>
      </c>
    </row>
    <row r="162" s="13" customFormat="1">
      <c r="A162" s="13"/>
      <c r="B162" s="245"/>
      <c r="C162" s="246"/>
      <c r="D162" s="241" t="s">
        <v>173</v>
      </c>
      <c r="E162" s="247" t="s">
        <v>19</v>
      </c>
      <c r="F162" s="248" t="s">
        <v>1264</v>
      </c>
      <c r="G162" s="246"/>
      <c r="H162" s="249">
        <v>1078.5999999999999</v>
      </c>
      <c r="I162" s="250"/>
      <c r="J162" s="246"/>
      <c r="K162" s="246"/>
      <c r="L162" s="251"/>
      <c r="M162" s="252"/>
      <c r="N162" s="253"/>
      <c r="O162" s="253"/>
      <c r="P162" s="253"/>
      <c r="Q162" s="253"/>
      <c r="R162" s="253"/>
      <c r="S162" s="253"/>
      <c r="T162" s="254"/>
      <c r="U162" s="13"/>
      <c r="V162" s="13"/>
      <c r="W162" s="13"/>
      <c r="X162" s="13"/>
      <c r="Y162" s="13"/>
      <c r="Z162" s="13"/>
      <c r="AA162" s="13"/>
      <c r="AB162" s="13"/>
      <c r="AC162" s="13"/>
      <c r="AD162" s="13"/>
      <c r="AE162" s="13"/>
      <c r="AT162" s="255" t="s">
        <v>173</v>
      </c>
      <c r="AU162" s="255" t="s">
        <v>86</v>
      </c>
      <c r="AV162" s="13" t="s">
        <v>86</v>
      </c>
      <c r="AW162" s="13" t="s">
        <v>37</v>
      </c>
      <c r="AX162" s="13" t="s">
        <v>76</v>
      </c>
      <c r="AY162" s="255" t="s">
        <v>162</v>
      </c>
    </row>
    <row r="163" s="13" customFormat="1">
      <c r="A163" s="13"/>
      <c r="B163" s="245"/>
      <c r="C163" s="246"/>
      <c r="D163" s="241" t="s">
        <v>173</v>
      </c>
      <c r="E163" s="247" t="s">
        <v>19</v>
      </c>
      <c r="F163" s="248" t="s">
        <v>1265</v>
      </c>
      <c r="G163" s="246"/>
      <c r="H163" s="249">
        <v>913</v>
      </c>
      <c r="I163" s="250"/>
      <c r="J163" s="246"/>
      <c r="K163" s="246"/>
      <c r="L163" s="251"/>
      <c r="M163" s="252"/>
      <c r="N163" s="253"/>
      <c r="O163" s="253"/>
      <c r="P163" s="253"/>
      <c r="Q163" s="253"/>
      <c r="R163" s="253"/>
      <c r="S163" s="253"/>
      <c r="T163" s="254"/>
      <c r="U163" s="13"/>
      <c r="V163" s="13"/>
      <c r="W163" s="13"/>
      <c r="X163" s="13"/>
      <c r="Y163" s="13"/>
      <c r="Z163" s="13"/>
      <c r="AA163" s="13"/>
      <c r="AB163" s="13"/>
      <c r="AC163" s="13"/>
      <c r="AD163" s="13"/>
      <c r="AE163" s="13"/>
      <c r="AT163" s="255" t="s">
        <v>173</v>
      </c>
      <c r="AU163" s="255" t="s">
        <v>86</v>
      </c>
      <c r="AV163" s="13" t="s">
        <v>86</v>
      </c>
      <c r="AW163" s="13" t="s">
        <v>37</v>
      </c>
      <c r="AX163" s="13" t="s">
        <v>76</v>
      </c>
      <c r="AY163" s="255" t="s">
        <v>162</v>
      </c>
    </row>
    <row r="164" s="13" customFormat="1">
      <c r="A164" s="13"/>
      <c r="B164" s="245"/>
      <c r="C164" s="246"/>
      <c r="D164" s="241" t="s">
        <v>173</v>
      </c>
      <c r="E164" s="247" t="s">
        <v>19</v>
      </c>
      <c r="F164" s="248" t="s">
        <v>1266</v>
      </c>
      <c r="G164" s="246"/>
      <c r="H164" s="249">
        <v>570.79999999999995</v>
      </c>
      <c r="I164" s="250"/>
      <c r="J164" s="246"/>
      <c r="K164" s="246"/>
      <c r="L164" s="251"/>
      <c r="M164" s="252"/>
      <c r="N164" s="253"/>
      <c r="O164" s="253"/>
      <c r="P164" s="253"/>
      <c r="Q164" s="253"/>
      <c r="R164" s="253"/>
      <c r="S164" s="253"/>
      <c r="T164" s="254"/>
      <c r="U164" s="13"/>
      <c r="V164" s="13"/>
      <c r="W164" s="13"/>
      <c r="X164" s="13"/>
      <c r="Y164" s="13"/>
      <c r="Z164" s="13"/>
      <c r="AA164" s="13"/>
      <c r="AB164" s="13"/>
      <c r="AC164" s="13"/>
      <c r="AD164" s="13"/>
      <c r="AE164" s="13"/>
      <c r="AT164" s="255" t="s">
        <v>173</v>
      </c>
      <c r="AU164" s="255" t="s">
        <v>86</v>
      </c>
      <c r="AV164" s="13" t="s">
        <v>86</v>
      </c>
      <c r="AW164" s="13" t="s">
        <v>37</v>
      </c>
      <c r="AX164" s="13" t="s">
        <v>76</v>
      </c>
      <c r="AY164" s="255" t="s">
        <v>162</v>
      </c>
    </row>
    <row r="165" s="13" customFormat="1">
      <c r="A165" s="13"/>
      <c r="B165" s="245"/>
      <c r="C165" s="246"/>
      <c r="D165" s="241" t="s">
        <v>173</v>
      </c>
      <c r="E165" s="247" t="s">
        <v>19</v>
      </c>
      <c r="F165" s="248" t="s">
        <v>1267</v>
      </c>
      <c r="G165" s="246"/>
      <c r="H165" s="249">
        <v>151.19999999999999</v>
      </c>
      <c r="I165" s="250"/>
      <c r="J165" s="246"/>
      <c r="K165" s="246"/>
      <c r="L165" s="251"/>
      <c r="M165" s="252"/>
      <c r="N165" s="253"/>
      <c r="O165" s="253"/>
      <c r="P165" s="253"/>
      <c r="Q165" s="253"/>
      <c r="R165" s="253"/>
      <c r="S165" s="253"/>
      <c r="T165" s="254"/>
      <c r="U165" s="13"/>
      <c r="V165" s="13"/>
      <c r="W165" s="13"/>
      <c r="X165" s="13"/>
      <c r="Y165" s="13"/>
      <c r="Z165" s="13"/>
      <c r="AA165" s="13"/>
      <c r="AB165" s="13"/>
      <c r="AC165" s="13"/>
      <c r="AD165" s="13"/>
      <c r="AE165" s="13"/>
      <c r="AT165" s="255" t="s">
        <v>173</v>
      </c>
      <c r="AU165" s="255" t="s">
        <v>86</v>
      </c>
      <c r="AV165" s="13" t="s">
        <v>86</v>
      </c>
      <c r="AW165" s="13" t="s">
        <v>37</v>
      </c>
      <c r="AX165" s="13" t="s">
        <v>76</v>
      </c>
      <c r="AY165" s="255" t="s">
        <v>162</v>
      </c>
    </row>
    <row r="166" s="14" customFormat="1">
      <c r="A166" s="14"/>
      <c r="B166" s="256"/>
      <c r="C166" s="257"/>
      <c r="D166" s="241" t="s">
        <v>173</v>
      </c>
      <c r="E166" s="258" t="s">
        <v>19</v>
      </c>
      <c r="F166" s="259" t="s">
        <v>1268</v>
      </c>
      <c r="G166" s="257"/>
      <c r="H166" s="260">
        <v>2713.5999999999995</v>
      </c>
      <c r="I166" s="261"/>
      <c r="J166" s="257"/>
      <c r="K166" s="257"/>
      <c r="L166" s="262"/>
      <c r="M166" s="263"/>
      <c r="N166" s="264"/>
      <c r="O166" s="264"/>
      <c r="P166" s="264"/>
      <c r="Q166" s="264"/>
      <c r="R166" s="264"/>
      <c r="S166" s="264"/>
      <c r="T166" s="265"/>
      <c r="U166" s="14"/>
      <c r="V166" s="14"/>
      <c r="W166" s="14"/>
      <c r="X166" s="14"/>
      <c r="Y166" s="14"/>
      <c r="Z166" s="14"/>
      <c r="AA166" s="14"/>
      <c r="AB166" s="14"/>
      <c r="AC166" s="14"/>
      <c r="AD166" s="14"/>
      <c r="AE166" s="14"/>
      <c r="AT166" s="266" t="s">
        <v>173</v>
      </c>
      <c r="AU166" s="266" t="s">
        <v>86</v>
      </c>
      <c r="AV166" s="14" t="s">
        <v>176</v>
      </c>
      <c r="AW166" s="14" t="s">
        <v>37</v>
      </c>
      <c r="AX166" s="14" t="s">
        <v>76</v>
      </c>
      <c r="AY166" s="266" t="s">
        <v>162</v>
      </c>
    </row>
    <row r="167" s="15" customFormat="1">
      <c r="A167" s="15"/>
      <c r="B167" s="267"/>
      <c r="C167" s="268"/>
      <c r="D167" s="241" t="s">
        <v>173</v>
      </c>
      <c r="E167" s="269" t="s">
        <v>19</v>
      </c>
      <c r="F167" s="270" t="s">
        <v>177</v>
      </c>
      <c r="G167" s="268"/>
      <c r="H167" s="271">
        <v>2713.5999999999995</v>
      </c>
      <c r="I167" s="272"/>
      <c r="J167" s="268"/>
      <c r="K167" s="268"/>
      <c r="L167" s="273"/>
      <c r="M167" s="274"/>
      <c r="N167" s="275"/>
      <c r="O167" s="275"/>
      <c r="P167" s="275"/>
      <c r="Q167" s="275"/>
      <c r="R167" s="275"/>
      <c r="S167" s="275"/>
      <c r="T167" s="276"/>
      <c r="U167" s="15"/>
      <c r="V167" s="15"/>
      <c r="W167" s="15"/>
      <c r="X167" s="15"/>
      <c r="Y167" s="15"/>
      <c r="Z167" s="15"/>
      <c r="AA167" s="15"/>
      <c r="AB167" s="15"/>
      <c r="AC167" s="15"/>
      <c r="AD167" s="15"/>
      <c r="AE167" s="15"/>
      <c r="AT167" s="277" t="s">
        <v>173</v>
      </c>
      <c r="AU167" s="277" t="s">
        <v>86</v>
      </c>
      <c r="AV167" s="15" t="s">
        <v>169</v>
      </c>
      <c r="AW167" s="15" t="s">
        <v>37</v>
      </c>
      <c r="AX167" s="15" t="s">
        <v>84</v>
      </c>
      <c r="AY167" s="277" t="s">
        <v>162</v>
      </c>
    </row>
    <row r="168" s="2" customFormat="1" ht="16.5" customHeight="1">
      <c r="A168" s="40"/>
      <c r="B168" s="41"/>
      <c r="C168" s="228" t="s">
        <v>246</v>
      </c>
      <c r="D168" s="228" t="s">
        <v>164</v>
      </c>
      <c r="E168" s="229" t="s">
        <v>1292</v>
      </c>
      <c r="F168" s="230" t="s">
        <v>1293</v>
      </c>
      <c r="G168" s="231" t="s">
        <v>167</v>
      </c>
      <c r="H168" s="232">
        <v>4028.6999999999998</v>
      </c>
      <c r="I168" s="233"/>
      <c r="J168" s="234">
        <f>ROUND(I168*H168,2)</f>
        <v>0</v>
      </c>
      <c r="K168" s="230" t="s">
        <v>168</v>
      </c>
      <c r="L168" s="46"/>
      <c r="M168" s="235" t="s">
        <v>19</v>
      </c>
      <c r="N168" s="236" t="s">
        <v>47</v>
      </c>
      <c r="O168" s="86"/>
      <c r="P168" s="237">
        <f>O168*H168</f>
        <v>0</v>
      </c>
      <c r="Q168" s="237">
        <v>0.00060999999999999997</v>
      </c>
      <c r="R168" s="237">
        <f>Q168*H168</f>
        <v>2.4575069999999997</v>
      </c>
      <c r="S168" s="237">
        <v>0</v>
      </c>
      <c r="T168" s="238">
        <f>S168*H168</f>
        <v>0</v>
      </c>
      <c r="U168" s="40"/>
      <c r="V168" s="40"/>
      <c r="W168" s="40"/>
      <c r="X168" s="40"/>
      <c r="Y168" s="40"/>
      <c r="Z168" s="40"/>
      <c r="AA168" s="40"/>
      <c r="AB168" s="40"/>
      <c r="AC168" s="40"/>
      <c r="AD168" s="40"/>
      <c r="AE168" s="40"/>
      <c r="AR168" s="239" t="s">
        <v>169</v>
      </c>
      <c r="AT168" s="239" t="s">
        <v>164</v>
      </c>
      <c r="AU168" s="239" t="s">
        <v>86</v>
      </c>
      <c r="AY168" s="19" t="s">
        <v>162</v>
      </c>
      <c r="BE168" s="240">
        <f>IF(N168="základní",J168,0)</f>
        <v>0</v>
      </c>
      <c r="BF168" s="240">
        <f>IF(N168="snížená",J168,0)</f>
        <v>0</v>
      </c>
      <c r="BG168" s="240">
        <f>IF(N168="zákl. přenesená",J168,0)</f>
        <v>0</v>
      </c>
      <c r="BH168" s="240">
        <f>IF(N168="sníž. přenesená",J168,0)</f>
        <v>0</v>
      </c>
      <c r="BI168" s="240">
        <f>IF(N168="nulová",J168,0)</f>
        <v>0</v>
      </c>
      <c r="BJ168" s="19" t="s">
        <v>84</v>
      </c>
      <c r="BK168" s="240">
        <f>ROUND(I168*H168,2)</f>
        <v>0</v>
      </c>
      <c r="BL168" s="19" t="s">
        <v>169</v>
      </c>
      <c r="BM168" s="239" t="s">
        <v>1294</v>
      </c>
    </row>
    <row r="169" s="13" customFormat="1">
      <c r="A169" s="13"/>
      <c r="B169" s="245"/>
      <c r="C169" s="246"/>
      <c r="D169" s="241" t="s">
        <v>173</v>
      </c>
      <c r="E169" s="247" t="s">
        <v>19</v>
      </c>
      <c r="F169" s="248" t="s">
        <v>1295</v>
      </c>
      <c r="G169" s="246"/>
      <c r="H169" s="249">
        <v>1722.7000000000001</v>
      </c>
      <c r="I169" s="250"/>
      <c r="J169" s="246"/>
      <c r="K169" s="246"/>
      <c r="L169" s="251"/>
      <c r="M169" s="252"/>
      <c r="N169" s="253"/>
      <c r="O169" s="253"/>
      <c r="P169" s="253"/>
      <c r="Q169" s="253"/>
      <c r="R169" s="253"/>
      <c r="S169" s="253"/>
      <c r="T169" s="254"/>
      <c r="U169" s="13"/>
      <c r="V169" s="13"/>
      <c r="W169" s="13"/>
      <c r="X169" s="13"/>
      <c r="Y169" s="13"/>
      <c r="Z169" s="13"/>
      <c r="AA169" s="13"/>
      <c r="AB169" s="13"/>
      <c r="AC169" s="13"/>
      <c r="AD169" s="13"/>
      <c r="AE169" s="13"/>
      <c r="AT169" s="255" t="s">
        <v>173</v>
      </c>
      <c r="AU169" s="255" t="s">
        <v>86</v>
      </c>
      <c r="AV169" s="13" t="s">
        <v>86</v>
      </c>
      <c r="AW169" s="13" t="s">
        <v>37</v>
      </c>
      <c r="AX169" s="13" t="s">
        <v>76</v>
      </c>
      <c r="AY169" s="255" t="s">
        <v>162</v>
      </c>
    </row>
    <row r="170" s="13" customFormat="1">
      <c r="A170" s="13"/>
      <c r="B170" s="245"/>
      <c r="C170" s="246"/>
      <c r="D170" s="241" t="s">
        <v>173</v>
      </c>
      <c r="E170" s="247" t="s">
        <v>19</v>
      </c>
      <c r="F170" s="248" t="s">
        <v>1296</v>
      </c>
      <c r="G170" s="246"/>
      <c r="H170" s="249">
        <v>1082.7000000000001</v>
      </c>
      <c r="I170" s="250"/>
      <c r="J170" s="246"/>
      <c r="K170" s="246"/>
      <c r="L170" s="251"/>
      <c r="M170" s="252"/>
      <c r="N170" s="253"/>
      <c r="O170" s="253"/>
      <c r="P170" s="253"/>
      <c r="Q170" s="253"/>
      <c r="R170" s="253"/>
      <c r="S170" s="253"/>
      <c r="T170" s="254"/>
      <c r="U170" s="13"/>
      <c r="V170" s="13"/>
      <c r="W170" s="13"/>
      <c r="X170" s="13"/>
      <c r="Y170" s="13"/>
      <c r="Z170" s="13"/>
      <c r="AA170" s="13"/>
      <c r="AB170" s="13"/>
      <c r="AC170" s="13"/>
      <c r="AD170" s="13"/>
      <c r="AE170" s="13"/>
      <c r="AT170" s="255" t="s">
        <v>173</v>
      </c>
      <c r="AU170" s="255" t="s">
        <v>86</v>
      </c>
      <c r="AV170" s="13" t="s">
        <v>86</v>
      </c>
      <c r="AW170" s="13" t="s">
        <v>37</v>
      </c>
      <c r="AX170" s="13" t="s">
        <v>76</v>
      </c>
      <c r="AY170" s="255" t="s">
        <v>162</v>
      </c>
    </row>
    <row r="171" s="13" customFormat="1">
      <c r="A171" s="13"/>
      <c r="B171" s="245"/>
      <c r="C171" s="246"/>
      <c r="D171" s="241" t="s">
        <v>173</v>
      </c>
      <c r="E171" s="247" t="s">
        <v>19</v>
      </c>
      <c r="F171" s="248" t="s">
        <v>185</v>
      </c>
      <c r="G171" s="246"/>
      <c r="H171" s="249">
        <v>786</v>
      </c>
      <c r="I171" s="250"/>
      <c r="J171" s="246"/>
      <c r="K171" s="246"/>
      <c r="L171" s="251"/>
      <c r="M171" s="252"/>
      <c r="N171" s="253"/>
      <c r="O171" s="253"/>
      <c r="P171" s="253"/>
      <c r="Q171" s="253"/>
      <c r="R171" s="253"/>
      <c r="S171" s="253"/>
      <c r="T171" s="254"/>
      <c r="U171" s="13"/>
      <c r="V171" s="13"/>
      <c r="W171" s="13"/>
      <c r="X171" s="13"/>
      <c r="Y171" s="13"/>
      <c r="Z171" s="13"/>
      <c r="AA171" s="13"/>
      <c r="AB171" s="13"/>
      <c r="AC171" s="13"/>
      <c r="AD171" s="13"/>
      <c r="AE171" s="13"/>
      <c r="AT171" s="255" t="s">
        <v>173</v>
      </c>
      <c r="AU171" s="255" t="s">
        <v>86</v>
      </c>
      <c r="AV171" s="13" t="s">
        <v>86</v>
      </c>
      <c r="AW171" s="13" t="s">
        <v>37</v>
      </c>
      <c r="AX171" s="13" t="s">
        <v>76</v>
      </c>
      <c r="AY171" s="255" t="s">
        <v>162</v>
      </c>
    </row>
    <row r="172" s="13" customFormat="1">
      <c r="A172" s="13"/>
      <c r="B172" s="245"/>
      <c r="C172" s="246"/>
      <c r="D172" s="241" t="s">
        <v>173</v>
      </c>
      <c r="E172" s="247" t="s">
        <v>19</v>
      </c>
      <c r="F172" s="248" t="s">
        <v>1297</v>
      </c>
      <c r="G172" s="246"/>
      <c r="H172" s="249">
        <v>351.30000000000001</v>
      </c>
      <c r="I172" s="250"/>
      <c r="J172" s="246"/>
      <c r="K172" s="246"/>
      <c r="L172" s="251"/>
      <c r="M172" s="252"/>
      <c r="N172" s="253"/>
      <c r="O172" s="253"/>
      <c r="P172" s="253"/>
      <c r="Q172" s="253"/>
      <c r="R172" s="253"/>
      <c r="S172" s="253"/>
      <c r="T172" s="254"/>
      <c r="U172" s="13"/>
      <c r="V172" s="13"/>
      <c r="W172" s="13"/>
      <c r="X172" s="13"/>
      <c r="Y172" s="13"/>
      <c r="Z172" s="13"/>
      <c r="AA172" s="13"/>
      <c r="AB172" s="13"/>
      <c r="AC172" s="13"/>
      <c r="AD172" s="13"/>
      <c r="AE172" s="13"/>
      <c r="AT172" s="255" t="s">
        <v>173</v>
      </c>
      <c r="AU172" s="255" t="s">
        <v>86</v>
      </c>
      <c r="AV172" s="13" t="s">
        <v>86</v>
      </c>
      <c r="AW172" s="13" t="s">
        <v>37</v>
      </c>
      <c r="AX172" s="13" t="s">
        <v>76</v>
      </c>
      <c r="AY172" s="255" t="s">
        <v>162</v>
      </c>
    </row>
    <row r="173" s="14" customFormat="1">
      <c r="A173" s="14"/>
      <c r="B173" s="256"/>
      <c r="C173" s="257"/>
      <c r="D173" s="241" t="s">
        <v>173</v>
      </c>
      <c r="E173" s="258" t="s">
        <v>19</v>
      </c>
      <c r="F173" s="259" t="s">
        <v>1298</v>
      </c>
      <c r="G173" s="257"/>
      <c r="H173" s="260">
        <v>3942.7000000000003</v>
      </c>
      <c r="I173" s="261"/>
      <c r="J173" s="257"/>
      <c r="K173" s="257"/>
      <c r="L173" s="262"/>
      <c r="M173" s="263"/>
      <c r="N173" s="264"/>
      <c r="O173" s="264"/>
      <c r="P173" s="264"/>
      <c r="Q173" s="264"/>
      <c r="R173" s="264"/>
      <c r="S173" s="264"/>
      <c r="T173" s="265"/>
      <c r="U173" s="14"/>
      <c r="V173" s="14"/>
      <c r="W173" s="14"/>
      <c r="X173" s="14"/>
      <c r="Y173" s="14"/>
      <c r="Z173" s="14"/>
      <c r="AA173" s="14"/>
      <c r="AB173" s="14"/>
      <c r="AC173" s="14"/>
      <c r="AD173" s="14"/>
      <c r="AE173" s="14"/>
      <c r="AT173" s="266" t="s">
        <v>173</v>
      </c>
      <c r="AU173" s="266" t="s">
        <v>86</v>
      </c>
      <c r="AV173" s="14" t="s">
        <v>176</v>
      </c>
      <c r="AW173" s="14" t="s">
        <v>37</v>
      </c>
      <c r="AX173" s="14" t="s">
        <v>76</v>
      </c>
      <c r="AY173" s="266" t="s">
        <v>162</v>
      </c>
    </row>
    <row r="174" s="13" customFormat="1">
      <c r="A174" s="13"/>
      <c r="B174" s="245"/>
      <c r="C174" s="246"/>
      <c r="D174" s="241" t="s">
        <v>173</v>
      </c>
      <c r="E174" s="247" t="s">
        <v>19</v>
      </c>
      <c r="F174" s="248" t="s">
        <v>1299</v>
      </c>
      <c r="G174" s="246"/>
      <c r="H174" s="249">
        <v>86</v>
      </c>
      <c r="I174" s="250"/>
      <c r="J174" s="246"/>
      <c r="K174" s="246"/>
      <c r="L174" s="251"/>
      <c r="M174" s="252"/>
      <c r="N174" s="253"/>
      <c r="O174" s="253"/>
      <c r="P174" s="253"/>
      <c r="Q174" s="253"/>
      <c r="R174" s="253"/>
      <c r="S174" s="253"/>
      <c r="T174" s="254"/>
      <c r="U174" s="13"/>
      <c r="V174" s="13"/>
      <c r="W174" s="13"/>
      <c r="X174" s="13"/>
      <c r="Y174" s="13"/>
      <c r="Z174" s="13"/>
      <c r="AA174" s="13"/>
      <c r="AB174" s="13"/>
      <c r="AC174" s="13"/>
      <c r="AD174" s="13"/>
      <c r="AE174" s="13"/>
      <c r="AT174" s="255" t="s">
        <v>173</v>
      </c>
      <c r="AU174" s="255" t="s">
        <v>86</v>
      </c>
      <c r="AV174" s="13" t="s">
        <v>86</v>
      </c>
      <c r="AW174" s="13" t="s">
        <v>37</v>
      </c>
      <c r="AX174" s="13" t="s">
        <v>76</v>
      </c>
      <c r="AY174" s="255" t="s">
        <v>162</v>
      </c>
    </row>
    <row r="175" s="14" customFormat="1">
      <c r="A175" s="14"/>
      <c r="B175" s="256"/>
      <c r="C175" s="257"/>
      <c r="D175" s="241" t="s">
        <v>173</v>
      </c>
      <c r="E175" s="258" t="s">
        <v>19</v>
      </c>
      <c r="F175" s="259" t="s">
        <v>1300</v>
      </c>
      <c r="G175" s="257"/>
      <c r="H175" s="260">
        <v>86</v>
      </c>
      <c r="I175" s="261"/>
      <c r="J175" s="257"/>
      <c r="K175" s="257"/>
      <c r="L175" s="262"/>
      <c r="M175" s="263"/>
      <c r="N175" s="264"/>
      <c r="O175" s="264"/>
      <c r="P175" s="264"/>
      <c r="Q175" s="264"/>
      <c r="R175" s="264"/>
      <c r="S175" s="264"/>
      <c r="T175" s="265"/>
      <c r="U175" s="14"/>
      <c r="V175" s="14"/>
      <c r="W175" s="14"/>
      <c r="X175" s="14"/>
      <c r="Y175" s="14"/>
      <c r="Z175" s="14"/>
      <c r="AA175" s="14"/>
      <c r="AB175" s="14"/>
      <c r="AC175" s="14"/>
      <c r="AD175" s="14"/>
      <c r="AE175" s="14"/>
      <c r="AT175" s="266" t="s">
        <v>173</v>
      </c>
      <c r="AU175" s="266" t="s">
        <v>86</v>
      </c>
      <c r="AV175" s="14" t="s">
        <v>176</v>
      </c>
      <c r="AW175" s="14" t="s">
        <v>37</v>
      </c>
      <c r="AX175" s="14" t="s">
        <v>76</v>
      </c>
      <c r="AY175" s="266" t="s">
        <v>162</v>
      </c>
    </row>
    <row r="176" s="15" customFormat="1">
      <c r="A176" s="15"/>
      <c r="B176" s="267"/>
      <c r="C176" s="268"/>
      <c r="D176" s="241" t="s">
        <v>173</v>
      </c>
      <c r="E176" s="269" t="s">
        <v>19</v>
      </c>
      <c r="F176" s="270" t="s">
        <v>177</v>
      </c>
      <c r="G176" s="268"/>
      <c r="H176" s="271">
        <v>4028.7000000000003</v>
      </c>
      <c r="I176" s="272"/>
      <c r="J176" s="268"/>
      <c r="K176" s="268"/>
      <c r="L176" s="273"/>
      <c r="M176" s="274"/>
      <c r="N176" s="275"/>
      <c r="O176" s="275"/>
      <c r="P176" s="275"/>
      <c r="Q176" s="275"/>
      <c r="R176" s="275"/>
      <c r="S176" s="275"/>
      <c r="T176" s="276"/>
      <c r="U176" s="15"/>
      <c r="V176" s="15"/>
      <c r="W176" s="15"/>
      <c r="X176" s="15"/>
      <c r="Y176" s="15"/>
      <c r="Z176" s="15"/>
      <c r="AA176" s="15"/>
      <c r="AB176" s="15"/>
      <c r="AC176" s="15"/>
      <c r="AD176" s="15"/>
      <c r="AE176" s="15"/>
      <c r="AT176" s="277" t="s">
        <v>173</v>
      </c>
      <c r="AU176" s="277" t="s">
        <v>86</v>
      </c>
      <c r="AV176" s="15" t="s">
        <v>169</v>
      </c>
      <c r="AW176" s="15" t="s">
        <v>37</v>
      </c>
      <c r="AX176" s="15" t="s">
        <v>84</v>
      </c>
      <c r="AY176" s="277" t="s">
        <v>162</v>
      </c>
    </row>
    <row r="177" s="2" customFormat="1" ht="21.75" customHeight="1">
      <c r="A177" s="40"/>
      <c r="B177" s="41"/>
      <c r="C177" s="228" t="s">
        <v>252</v>
      </c>
      <c r="D177" s="228" t="s">
        <v>164</v>
      </c>
      <c r="E177" s="229" t="s">
        <v>1301</v>
      </c>
      <c r="F177" s="230" t="s">
        <v>1302</v>
      </c>
      <c r="G177" s="231" t="s">
        <v>167</v>
      </c>
      <c r="H177" s="232">
        <v>56.299999999999997</v>
      </c>
      <c r="I177" s="233"/>
      <c r="J177" s="234">
        <f>ROUND(I177*H177,2)</f>
        <v>0</v>
      </c>
      <c r="K177" s="230" t="s">
        <v>168</v>
      </c>
      <c r="L177" s="46"/>
      <c r="M177" s="235" t="s">
        <v>19</v>
      </c>
      <c r="N177" s="236" t="s">
        <v>47</v>
      </c>
      <c r="O177" s="86"/>
      <c r="P177" s="237">
        <f>O177*H177</f>
        <v>0</v>
      </c>
      <c r="Q177" s="237">
        <v>0</v>
      </c>
      <c r="R177" s="237">
        <f>Q177*H177</f>
        <v>0</v>
      </c>
      <c r="S177" s="237">
        <v>0</v>
      </c>
      <c r="T177" s="238">
        <f>S177*H177</f>
        <v>0</v>
      </c>
      <c r="U177" s="40"/>
      <c r="V177" s="40"/>
      <c r="W177" s="40"/>
      <c r="X177" s="40"/>
      <c r="Y177" s="40"/>
      <c r="Z177" s="40"/>
      <c r="AA177" s="40"/>
      <c r="AB177" s="40"/>
      <c r="AC177" s="40"/>
      <c r="AD177" s="40"/>
      <c r="AE177" s="40"/>
      <c r="AR177" s="239" t="s">
        <v>169</v>
      </c>
      <c r="AT177" s="239" t="s">
        <v>164</v>
      </c>
      <c r="AU177" s="239" t="s">
        <v>86</v>
      </c>
      <c r="AY177" s="19" t="s">
        <v>162</v>
      </c>
      <c r="BE177" s="240">
        <f>IF(N177="základní",J177,0)</f>
        <v>0</v>
      </c>
      <c r="BF177" s="240">
        <f>IF(N177="snížená",J177,0)</f>
        <v>0</v>
      </c>
      <c r="BG177" s="240">
        <f>IF(N177="zákl. přenesená",J177,0)</f>
        <v>0</v>
      </c>
      <c r="BH177" s="240">
        <f>IF(N177="sníž. přenesená",J177,0)</f>
        <v>0</v>
      </c>
      <c r="BI177" s="240">
        <f>IF(N177="nulová",J177,0)</f>
        <v>0</v>
      </c>
      <c r="BJ177" s="19" t="s">
        <v>84</v>
      </c>
      <c r="BK177" s="240">
        <f>ROUND(I177*H177,2)</f>
        <v>0</v>
      </c>
      <c r="BL177" s="19" t="s">
        <v>169</v>
      </c>
      <c r="BM177" s="239" t="s">
        <v>1303</v>
      </c>
    </row>
    <row r="178" s="2" customFormat="1">
      <c r="A178" s="40"/>
      <c r="B178" s="41"/>
      <c r="C178" s="42"/>
      <c r="D178" s="241" t="s">
        <v>171</v>
      </c>
      <c r="E178" s="42"/>
      <c r="F178" s="242" t="s">
        <v>1304</v>
      </c>
      <c r="G178" s="42"/>
      <c r="H178" s="42"/>
      <c r="I178" s="148"/>
      <c r="J178" s="42"/>
      <c r="K178" s="42"/>
      <c r="L178" s="46"/>
      <c r="M178" s="243"/>
      <c r="N178" s="244"/>
      <c r="O178" s="86"/>
      <c r="P178" s="86"/>
      <c r="Q178" s="86"/>
      <c r="R178" s="86"/>
      <c r="S178" s="86"/>
      <c r="T178" s="87"/>
      <c r="U178" s="40"/>
      <c r="V178" s="40"/>
      <c r="W178" s="40"/>
      <c r="X178" s="40"/>
      <c r="Y178" s="40"/>
      <c r="Z178" s="40"/>
      <c r="AA178" s="40"/>
      <c r="AB178" s="40"/>
      <c r="AC178" s="40"/>
      <c r="AD178" s="40"/>
      <c r="AE178" s="40"/>
      <c r="AT178" s="19" t="s">
        <v>171</v>
      </c>
      <c r="AU178" s="19" t="s">
        <v>86</v>
      </c>
    </row>
    <row r="179" s="13" customFormat="1">
      <c r="A179" s="13"/>
      <c r="B179" s="245"/>
      <c r="C179" s="246"/>
      <c r="D179" s="241" t="s">
        <v>173</v>
      </c>
      <c r="E179" s="247" t="s">
        <v>19</v>
      </c>
      <c r="F179" s="248" t="s">
        <v>1305</v>
      </c>
      <c r="G179" s="246"/>
      <c r="H179" s="249">
        <v>56.299999999999997</v>
      </c>
      <c r="I179" s="250"/>
      <c r="J179" s="246"/>
      <c r="K179" s="246"/>
      <c r="L179" s="251"/>
      <c r="M179" s="252"/>
      <c r="N179" s="253"/>
      <c r="O179" s="253"/>
      <c r="P179" s="253"/>
      <c r="Q179" s="253"/>
      <c r="R179" s="253"/>
      <c r="S179" s="253"/>
      <c r="T179" s="254"/>
      <c r="U179" s="13"/>
      <c r="V179" s="13"/>
      <c r="W179" s="13"/>
      <c r="X179" s="13"/>
      <c r="Y179" s="13"/>
      <c r="Z179" s="13"/>
      <c r="AA179" s="13"/>
      <c r="AB179" s="13"/>
      <c r="AC179" s="13"/>
      <c r="AD179" s="13"/>
      <c r="AE179" s="13"/>
      <c r="AT179" s="255" t="s">
        <v>173</v>
      </c>
      <c r="AU179" s="255" t="s">
        <v>86</v>
      </c>
      <c r="AV179" s="13" t="s">
        <v>86</v>
      </c>
      <c r="AW179" s="13" t="s">
        <v>37</v>
      </c>
      <c r="AX179" s="13" t="s">
        <v>76</v>
      </c>
      <c r="AY179" s="255" t="s">
        <v>162</v>
      </c>
    </row>
    <row r="180" s="14" customFormat="1">
      <c r="A180" s="14"/>
      <c r="B180" s="256"/>
      <c r="C180" s="257"/>
      <c r="D180" s="241" t="s">
        <v>173</v>
      </c>
      <c r="E180" s="258" t="s">
        <v>19</v>
      </c>
      <c r="F180" s="259" t="s">
        <v>1306</v>
      </c>
      <c r="G180" s="257"/>
      <c r="H180" s="260">
        <v>56.299999999999997</v>
      </c>
      <c r="I180" s="261"/>
      <c r="J180" s="257"/>
      <c r="K180" s="257"/>
      <c r="L180" s="262"/>
      <c r="M180" s="263"/>
      <c r="N180" s="264"/>
      <c r="O180" s="264"/>
      <c r="P180" s="264"/>
      <c r="Q180" s="264"/>
      <c r="R180" s="264"/>
      <c r="S180" s="264"/>
      <c r="T180" s="265"/>
      <c r="U180" s="14"/>
      <c r="V180" s="14"/>
      <c r="W180" s="14"/>
      <c r="X180" s="14"/>
      <c r="Y180" s="14"/>
      <c r="Z180" s="14"/>
      <c r="AA180" s="14"/>
      <c r="AB180" s="14"/>
      <c r="AC180" s="14"/>
      <c r="AD180" s="14"/>
      <c r="AE180" s="14"/>
      <c r="AT180" s="266" t="s">
        <v>173</v>
      </c>
      <c r="AU180" s="266" t="s">
        <v>86</v>
      </c>
      <c r="AV180" s="14" t="s">
        <v>176</v>
      </c>
      <c r="AW180" s="14" t="s">
        <v>37</v>
      </c>
      <c r="AX180" s="14" t="s">
        <v>76</v>
      </c>
      <c r="AY180" s="266" t="s">
        <v>162</v>
      </c>
    </row>
    <row r="181" s="15" customFormat="1">
      <c r="A181" s="15"/>
      <c r="B181" s="267"/>
      <c r="C181" s="268"/>
      <c r="D181" s="241" t="s">
        <v>173</v>
      </c>
      <c r="E181" s="269" t="s">
        <v>19</v>
      </c>
      <c r="F181" s="270" t="s">
        <v>177</v>
      </c>
      <c r="G181" s="268"/>
      <c r="H181" s="271">
        <v>56.299999999999997</v>
      </c>
      <c r="I181" s="272"/>
      <c r="J181" s="268"/>
      <c r="K181" s="268"/>
      <c r="L181" s="273"/>
      <c r="M181" s="274"/>
      <c r="N181" s="275"/>
      <c r="O181" s="275"/>
      <c r="P181" s="275"/>
      <c r="Q181" s="275"/>
      <c r="R181" s="275"/>
      <c r="S181" s="275"/>
      <c r="T181" s="276"/>
      <c r="U181" s="15"/>
      <c r="V181" s="15"/>
      <c r="W181" s="15"/>
      <c r="X181" s="15"/>
      <c r="Y181" s="15"/>
      <c r="Z181" s="15"/>
      <c r="AA181" s="15"/>
      <c r="AB181" s="15"/>
      <c r="AC181" s="15"/>
      <c r="AD181" s="15"/>
      <c r="AE181" s="15"/>
      <c r="AT181" s="277" t="s">
        <v>173</v>
      </c>
      <c r="AU181" s="277" t="s">
        <v>86</v>
      </c>
      <c r="AV181" s="15" t="s">
        <v>169</v>
      </c>
      <c r="AW181" s="15" t="s">
        <v>37</v>
      </c>
      <c r="AX181" s="15" t="s">
        <v>84</v>
      </c>
      <c r="AY181" s="277" t="s">
        <v>162</v>
      </c>
    </row>
    <row r="182" s="2" customFormat="1" ht="21.75" customHeight="1">
      <c r="A182" s="40"/>
      <c r="B182" s="41"/>
      <c r="C182" s="228" t="s">
        <v>8</v>
      </c>
      <c r="D182" s="228" t="s">
        <v>164</v>
      </c>
      <c r="E182" s="229" t="s">
        <v>1307</v>
      </c>
      <c r="F182" s="230" t="s">
        <v>1308</v>
      </c>
      <c r="G182" s="231" t="s">
        <v>167</v>
      </c>
      <c r="H182" s="232">
        <v>3942.6999999999998</v>
      </c>
      <c r="I182" s="233"/>
      <c r="J182" s="234">
        <f>ROUND(I182*H182,2)</f>
        <v>0</v>
      </c>
      <c r="K182" s="230" t="s">
        <v>168</v>
      </c>
      <c r="L182" s="46"/>
      <c r="M182" s="235" t="s">
        <v>19</v>
      </c>
      <c r="N182" s="236" t="s">
        <v>47</v>
      </c>
      <c r="O182" s="86"/>
      <c r="P182" s="237">
        <f>O182*H182</f>
        <v>0</v>
      </c>
      <c r="Q182" s="237">
        <v>0</v>
      </c>
      <c r="R182" s="237">
        <f>Q182*H182</f>
        <v>0</v>
      </c>
      <c r="S182" s="237">
        <v>0</v>
      </c>
      <c r="T182" s="238">
        <f>S182*H182</f>
        <v>0</v>
      </c>
      <c r="U182" s="40"/>
      <c r="V182" s="40"/>
      <c r="W182" s="40"/>
      <c r="X182" s="40"/>
      <c r="Y182" s="40"/>
      <c r="Z182" s="40"/>
      <c r="AA182" s="40"/>
      <c r="AB182" s="40"/>
      <c r="AC182" s="40"/>
      <c r="AD182" s="40"/>
      <c r="AE182" s="40"/>
      <c r="AR182" s="239" t="s">
        <v>169</v>
      </c>
      <c r="AT182" s="239" t="s">
        <v>164</v>
      </c>
      <c r="AU182" s="239" t="s">
        <v>86</v>
      </c>
      <c r="AY182" s="19" t="s">
        <v>162</v>
      </c>
      <c r="BE182" s="240">
        <f>IF(N182="základní",J182,0)</f>
        <v>0</v>
      </c>
      <c r="BF182" s="240">
        <f>IF(N182="snížená",J182,0)</f>
        <v>0</v>
      </c>
      <c r="BG182" s="240">
        <f>IF(N182="zákl. přenesená",J182,0)</f>
        <v>0</v>
      </c>
      <c r="BH182" s="240">
        <f>IF(N182="sníž. přenesená",J182,0)</f>
        <v>0</v>
      </c>
      <c r="BI182" s="240">
        <f>IF(N182="nulová",J182,0)</f>
        <v>0</v>
      </c>
      <c r="BJ182" s="19" t="s">
        <v>84</v>
      </c>
      <c r="BK182" s="240">
        <f>ROUND(I182*H182,2)</f>
        <v>0</v>
      </c>
      <c r="BL182" s="19" t="s">
        <v>169</v>
      </c>
      <c r="BM182" s="239" t="s">
        <v>1309</v>
      </c>
    </row>
    <row r="183" s="2" customFormat="1">
      <c r="A183" s="40"/>
      <c r="B183" s="41"/>
      <c r="C183" s="42"/>
      <c r="D183" s="241" t="s">
        <v>171</v>
      </c>
      <c r="E183" s="42"/>
      <c r="F183" s="242" t="s">
        <v>1304</v>
      </c>
      <c r="G183" s="42"/>
      <c r="H183" s="42"/>
      <c r="I183" s="148"/>
      <c r="J183" s="42"/>
      <c r="K183" s="42"/>
      <c r="L183" s="46"/>
      <c r="M183" s="243"/>
      <c r="N183" s="244"/>
      <c r="O183" s="86"/>
      <c r="P183" s="86"/>
      <c r="Q183" s="86"/>
      <c r="R183" s="86"/>
      <c r="S183" s="86"/>
      <c r="T183" s="87"/>
      <c r="U183" s="40"/>
      <c r="V183" s="40"/>
      <c r="W183" s="40"/>
      <c r="X183" s="40"/>
      <c r="Y183" s="40"/>
      <c r="Z183" s="40"/>
      <c r="AA183" s="40"/>
      <c r="AB183" s="40"/>
      <c r="AC183" s="40"/>
      <c r="AD183" s="40"/>
      <c r="AE183" s="40"/>
      <c r="AT183" s="19" t="s">
        <v>171</v>
      </c>
      <c r="AU183" s="19" t="s">
        <v>86</v>
      </c>
    </row>
    <row r="184" s="13" customFormat="1">
      <c r="A184" s="13"/>
      <c r="B184" s="245"/>
      <c r="C184" s="246"/>
      <c r="D184" s="241" t="s">
        <v>173</v>
      </c>
      <c r="E184" s="247" t="s">
        <v>19</v>
      </c>
      <c r="F184" s="248" t="s">
        <v>1295</v>
      </c>
      <c r="G184" s="246"/>
      <c r="H184" s="249">
        <v>1722.7000000000001</v>
      </c>
      <c r="I184" s="250"/>
      <c r="J184" s="246"/>
      <c r="K184" s="246"/>
      <c r="L184" s="251"/>
      <c r="M184" s="252"/>
      <c r="N184" s="253"/>
      <c r="O184" s="253"/>
      <c r="P184" s="253"/>
      <c r="Q184" s="253"/>
      <c r="R184" s="253"/>
      <c r="S184" s="253"/>
      <c r="T184" s="254"/>
      <c r="U184" s="13"/>
      <c r="V184" s="13"/>
      <c r="W184" s="13"/>
      <c r="X184" s="13"/>
      <c r="Y184" s="13"/>
      <c r="Z184" s="13"/>
      <c r="AA184" s="13"/>
      <c r="AB184" s="13"/>
      <c r="AC184" s="13"/>
      <c r="AD184" s="13"/>
      <c r="AE184" s="13"/>
      <c r="AT184" s="255" t="s">
        <v>173</v>
      </c>
      <c r="AU184" s="255" t="s">
        <v>86</v>
      </c>
      <c r="AV184" s="13" t="s">
        <v>86</v>
      </c>
      <c r="AW184" s="13" t="s">
        <v>37</v>
      </c>
      <c r="AX184" s="13" t="s">
        <v>76</v>
      </c>
      <c r="AY184" s="255" t="s">
        <v>162</v>
      </c>
    </row>
    <row r="185" s="13" customFormat="1">
      <c r="A185" s="13"/>
      <c r="B185" s="245"/>
      <c r="C185" s="246"/>
      <c r="D185" s="241" t="s">
        <v>173</v>
      </c>
      <c r="E185" s="247" t="s">
        <v>19</v>
      </c>
      <c r="F185" s="248" t="s">
        <v>1296</v>
      </c>
      <c r="G185" s="246"/>
      <c r="H185" s="249">
        <v>1082.7000000000001</v>
      </c>
      <c r="I185" s="250"/>
      <c r="J185" s="246"/>
      <c r="K185" s="246"/>
      <c r="L185" s="251"/>
      <c r="M185" s="252"/>
      <c r="N185" s="253"/>
      <c r="O185" s="253"/>
      <c r="P185" s="253"/>
      <c r="Q185" s="253"/>
      <c r="R185" s="253"/>
      <c r="S185" s="253"/>
      <c r="T185" s="254"/>
      <c r="U185" s="13"/>
      <c r="V185" s="13"/>
      <c r="W185" s="13"/>
      <c r="X185" s="13"/>
      <c r="Y185" s="13"/>
      <c r="Z185" s="13"/>
      <c r="AA185" s="13"/>
      <c r="AB185" s="13"/>
      <c r="AC185" s="13"/>
      <c r="AD185" s="13"/>
      <c r="AE185" s="13"/>
      <c r="AT185" s="255" t="s">
        <v>173</v>
      </c>
      <c r="AU185" s="255" t="s">
        <v>86</v>
      </c>
      <c r="AV185" s="13" t="s">
        <v>86</v>
      </c>
      <c r="AW185" s="13" t="s">
        <v>37</v>
      </c>
      <c r="AX185" s="13" t="s">
        <v>76</v>
      </c>
      <c r="AY185" s="255" t="s">
        <v>162</v>
      </c>
    </row>
    <row r="186" s="13" customFormat="1">
      <c r="A186" s="13"/>
      <c r="B186" s="245"/>
      <c r="C186" s="246"/>
      <c r="D186" s="241" t="s">
        <v>173</v>
      </c>
      <c r="E186" s="247" t="s">
        <v>19</v>
      </c>
      <c r="F186" s="248" t="s">
        <v>185</v>
      </c>
      <c r="G186" s="246"/>
      <c r="H186" s="249">
        <v>786</v>
      </c>
      <c r="I186" s="250"/>
      <c r="J186" s="246"/>
      <c r="K186" s="246"/>
      <c r="L186" s="251"/>
      <c r="M186" s="252"/>
      <c r="N186" s="253"/>
      <c r="O186" s="253"/>
      <c r="P186" s="253"/>
      <c r="Q186" s="253"/>
      <c r="R186" s="253"/>
      <c r="S186" s="253"/>
      <c r="T186" s="254"/>
      <c r="U186" s="13"/>
      <c r="V186" s="13"/>
      <c r="W186" s="13"/>
      <c r="X186" s="13"/>
      <c r="Y186" s="13"/>
      <c r="Z186" s="13"/>
      <c r="AA186" s="13"/>
      <c r="AB186" s="13"/>
      <c r="AC186" s="13"/>
      <c r="AD186" s="13"/>
      <c r="AE186" s="13"/>
      <c r="AT186" s="255" t="s">
        <v>173</v>
      </c>
      <c r="AU186" s="255" t="s">
        <v>86</v>
      </c>
      <c r="AV186" s="13" t="s">
        <v>86</v>
      </c>
      <c r="AW186" s="13" t="s">
        <v>37</v>
      </c>
      <c r="AX186" s="13" t="s">
        <v>76</v>
      </c>
      <c r="AY186" s="255" t="s">
        <v>162</v>
      </c>
    </row>
    <row r="187" s="13" customFormat="1">
      <c r="A187" s="13"/>
      <c r="B187" s="245"/>
      <c r="C187" s="246"/>
      <c r="D187" s="241" t="s">
        <v>173</v>
      </c>
      <c r="E187" s="247" t="s">
        <v>19</v>
      </c>
      <c r="F187" s="248" t="s">
        <v>1297</v>
      </c>
      <c r="G187" s="246"/>
      <c r="H187" s="249">
        <v>351.30000000000001</v>
      </c>
      <c r="I187" s="250"/>
      <c r="J187" s="246"/>
      <c r="K187" s="246"/>
      <c r="L187" s="251"/>
      <c r="M187" s="252"/>
      <c r="N187" s="253"/>
      <c r="O187" s="253"/>
      <c r="P187" s="253"/>
      <c r="Q187" s="253"/>
      <c r="R187" s="253"/>
      <c r="S187" s="253"/>
      <c r="T187" s="254"/>
      <c r="U187" s="13"/>
      <c r="V187" s="13"/>
      <c r="W187" s="13"/>
      <c r="X187" s="13"/>
      <c r="Y187" s="13"/>
      <c r="Z187" s="13"/>
      <c r="AA187" s="13"/>
      <c r="AB187" s="13"/>
      <c r="AC187" s="13"/>
      <c r="AD187" s="13"/>
      <c r="AE187" s="13"/>
      <c r="AT187" s="255" t="s">
        <v>173</v>
      </c>
      <c r="AU187" s="255" t="s">
        <v>86</v>
      </c>
      <c r="AV187" s="13" t="s">
        <v>86</v>
      </c>
      <c r="AW187" s="13" t="s">
        <v>37</v>
      </c>
      <c r="AX187" s="13" t="s">
        <v>76</v>
      </c>
      <c r="AY187" s="255" t="s">
        <v>162</v>
      </c>
    </row>
    <row r="188" s="14" customFormat="1">
      <c r="A188" s="14"/>
      <c r="B188" s="256"/>
      <c r="C188" s="257"/>
      <c r="D188" s="241" t="s">
        <v>173</v>
      </c>
      <c r="E188" s="258" t="s">
        <v>19</v>
      </c>
      <c r="F188" s="259" t="s">
        <v>175</v>
      </c>
      <c r="G188" s="257"/>
      <c r="H188" s="260">
        <v>3942.7000000000003</v>
      </c>
      <c r="I188" s="261"/>
      <c r="J188" s="257"/>
      <c r="K188" s="257"/>
      <c r="L188" s="262"/>
      <c r="M188" s="263"/>
      <c r="N188" s="264"/>
      <c r="O188" s="264"/>
      <c r="P188" s="264"/>
      <c r="Q188" s="264"/>
      <c r="R188" s="264"/>
      <c r="S188" s="264"/>
      <c r="T188" s="265"/>
      <c r="U188" s="14"/>
      <c r="V188" s="14"/>
      <c r="W188" s="14"/>
      <c r="X188" s="14"/>
      <c r="Y188" s="14"/>
      <c r="Z188" s="14"/>
      <c r="AA188" s="14"/>
      <c r="AB188" s="14"/>
      <c r="AC188" s="14"/>
      <c r="AD188" s="14"/>
      <c r="AE188" s="14"/>
      <c r="AT188" s="266" t="s">
        <v>173</v>
      </c>
      <c r="AU188" s="266" t="s">
        <v>86</v>
      </c>
      <c r="AV188" s="14" t="s">
        <v>176</v>
      </c>
      <c r="AW188" s="14" t="s">
        <v>37</v>
      </c>
      <c r="AX188" s="14" t="s">
        <v>76</v>
      </c>
      <c r="AY188" s="266" t="s">
        <v>162</v>
      </c>
    </row>
    <row r="189" s="15" customFormat="1">
      <c r="A189" s="15"/>
      <c r="B189" s="267"/>
      <c r="C189" s="268"/>
      <c r="D189" s="241" t="s">
        <v>173</v>
      </c>
      <c r="E189" s="269" t="s">
        <v>19</v>
      </c>
      <c r="F189" s="270" t="s">
        <v>177</v>
      </c>
      <c r="G189" s="268"/>
      <c r="H189" s="271">
        <v>3942.7000000000003</v>
      </c>
      <c r="I189" s="272"/>
      <c r="J189" s="268"/>
      <c r="K189" s="268"/>
      <c r="L189" s="273"/>
      <c r="M189" s="274"/>
      <c r="N189" s="275"/>
      <c r="O189" s="275"/>
      <c r="P189" s="275"/>
      <c r="Q189" s="275"/>
      <c r="R189" s="275"/>
      <c r="S189" s="275"/>
      <c r="T189" s="276"/>
      <c r="U189" s="15"/>
      <c r="V189" s="15"/>
      <c r="W189" s="15"/>
      <c r="X189" s="15"/>
      <c r="Y189" s="15"/>
      <c r="Z189" s="15"/>
      <c r="AA189" s="15"/>
      <c r="AB189" s="15"/>
      <c r="AC189" s="15"/>
      <c r="AD189" s="15"/>
      <c r="AE189" s="15"/>
      <c r="AT189" s="277" t="s">
        <v>173</v>
      </c>
      <c r="AU189" s="277" t="s">
        <v>86</v>
      </c>
      <c r="AV189" s="15" t="s">
        <v>169</v>
      </c>
      <c r="AW189" s="15" t="s">
        <v>37</v>
      </c>
      <c r="AX189" s="15" t="s">
        <v>84</v>
      </c>
      <c r="AY189" s="277" t="s">
        <v>162</v>
      </c>
    </row>
    <row r="190" s="2" customFormat="1" ht="21.75" customHeight="1">
      <c r="A190" s="40"/>
      <c r="B190" s="41"/>
      <c r="C190" s="228" t="s">
        <v>262</v>
      </c>
      <c r="D190" s="228" t="s">
        <v>164</v>
      </c>
      <c r="E190" s="229" t="s">
        <v>1310</v>
      </c>
      <c r="F190" s="230" t="s">
        <v>1311</v>
      </c>
      <c r="G190" s="231" t="s">
        <v>167</v>
      </c>
      <c r="H190" s="232">
        <v>29.699999999999999</v>
      </c>
      <c r="I190" s="233"/>
      <c r="J190" s="234">
        <f>ROUND(I190*H190,2)</f>
        <v>0</v>
      </c>
      <c r="K190" s="230" t="s">
        <v>168</v>
      </c>
      <c r="L190" s="46"/>
      <c r="M190" s="235" t="s">
        <v>19</v>
      </c>
      <c r="N190" s="236" t="s">
        <v>47</v>
      </c>
      <c r="O190" s="86"/>
      <c r="P190" s="237">
        <f>O190*H190</f>
        <v>0</v>
      </c>
      <c r="Q190" s="237">
        <v>0.18151999999999999</v>
      </c>
      <c r="R190" s="237">
        <f>Q190*H190</f>
        <v>5.3911439999999997</v>
      </c>
      <c r="S190" s="237">
        <v>0</v>
      </c>
      <c r="T190" s="238">
        <f>S190*H190</f>
        <v>0</v>
      </c>
      <c r="U190" s="40"/>
      <c r="V190" s="40"/>
      <c r="W190" s="40"/>
      <c r="X190" s="40"/>
      <c r="Y190" s="40"/>
      <c r="Z190" s="40"/>
      <c r="AA190" s="40"/>
      <c r="AB190" s="40"/>
      <c r="AC190" s="40"/>
      <c r="AD190" s="40"/>
      <c r="AE190" s="40"/>
      <c r="AR190" s="239" t="s">
        <v>169</v>
      </c>
      <c r="AT190" s="239" t="s">
        <v>164</v>
      </c>
      <c r="AU190" s="239" t="s">
        <v>86</v>
      </c>
      <c r="AY190" s="19" t="s">
        <v>162</v>
      </c>
      <c r="BE190" s="240">
        <f>IF(N190="základní",J190,0)</f>
        <v>0</v>
      </c>
      <c r="BF190" s="240">
        <f>IF(N190="snížená",J190,0)</f>
        <v>0</v>
      </c>
      <c r="BG190" s="240">
        <f>IF(N190="zákl. přenesená",J190,0)</f>
        <v>0</v>
      </c>
      <c r="BH190" s="240">
        <f>IF(N190="sníž. přenesená",J190,0)</f>
        <v>0</v>
      </c>
      <c r="BI190" s="240">
        <f>IF(N190="nulová",J190,0)</f>
        <v>0</v>
      </c>
      <c r="BJ190" s="19" t="s">
        <v>84</v>
      </c>
      <c r="BK190" s="240">
        <f>ROUND(I190*H190,2)</f>
        <v>0</v>
      </c>
      <c r="BL190" s="19" t="s">
        <v>169</v>
      </c>
      <c r="BM190" s="239" t="s">
        <v>1312</v>
      </c>
    </row>
    <row r="191" s="2" customFormat="1">
      <c r="A191" s="40"/>
      <c r="B191" s="41"/>
      <c r="C191" s="42"/>
      <c r="D191" s="241" t="s">
        <v>171</v>
      </c>
      <c r="E191" s="42"/>
      <c r="F191" s="242" t="s">
        <v>1313</v>
      </c>
      <c r="G191" s="42"/>
      <c r="H191" s="42"/>
      <c r="I191" s="148"/>
      <c r="J191" s="42"/>
      <c r="K191" s="42"/>
      <c r="L191" s="46"/>
      <c r="M191" s="243"/>
      <c r="N191" s="244"/>
      <c r="O191" s="86"/>
      <c r="P191" s="86"/>
      <c r="Q191" s="86"/>
      <c r="R191" s="86"/>
      <c r="S191" s="86"/>
      <c r="T191" s="87"/>
      <c r="U191" s="40"/>
      <c r="V191" s="40"/>
      <c r="W191" s="40"/>
      <c r="X191" s="40"/>
      <c r="Y191" s="40"/>
      <c r="Z191" s="40"/>
      <c r="AA191" s="40"/>
      <c r="AB191" s="40"/>
      <c r="AC191" s="40"/>
      <c r="AD191" s="40"/>
      <c r="AE191" s="40"/>
      <c r="AT191" s="19" t="s">
        <v>171</v>
      </c>
      <c r="AU191" s="19" t="s">
        <v>86</v>
      </c>
    </row>
    <row r="192" s="13" customFormat="1">
      <c r="A192" s="13"/>
      <c r="B192" s="245"/>
      <c r="C192" s="246"/>
      <c r="D192" s="241" t="s">
        <v>173</v>
      </c>
      <c r="E192" s="247" t="s">
        <v>19</v>
      </c>
      <c r="F192" s="248" t="s">
        <v>784</v>
      </c>
      <c r="G192" s="246"/>
      <c r="H192" s="249">
        <v>29.699999999999999</v>
      </c>
      <c r="I192" s="250"/>
      <c r="J192" s="246"/>
      <c r="K192" s="246"/>
      <c r="L192" s="251"/>
      <c r="M192" s="252"/>
      <c r="N192" s="253"/>
      <c r="O192" s="253"/>
      <c r="P192" s="253"/>
      <c r="Q192" s="253"/>
      <c r="R192" s="253"/>
      <c r="S192" s="253"/>
      <c r="T192" s="254"/>
      <c r="U192" s="13"/>
      <c r="V192" s="13"/>
      <c r="W192" s="13"/>
      <c r="X192" s="13"/>
      <c r="Y192" s="13"/>
      <c r="Z192" s="13"/>
      <c r="AA192" s="13"/>
      <c r="AB192" s="13"/>
      <c r="AC192" s="13"/>
      <c r="AD192" s="13"/>
      <c r="AE192" s="13"/>
      <c r="AT192" s="255" t="s">
        <v>173</v>
      </c>
      <c r="AU192" s="255" t="s">
        <v>86</v>
      </c>
      <c r="AV192" s="13" t="s">
        <v>86</v>
      </c>
      <c r="AW192" s="13" t="s">
        <v>37</v>
      </c>
      <c r="AX192" s="13" t="s">
        <v>76</v>
      </c>
      <c r="AY192" s="255" t="s">
        <v>162</v>
      </c>
    </row>
    <row r="193" s="14" customFormat="1">
      <c r="A193" s="14"/>
      <c r="B193" s="256"/>
      <c r="C193" s="257"/>
      <c r="D193" s="241" t="s">
        <v>173</v>
      </c>
      <c r="E193" s="258" t="s">
        <v>19</v>
      </c>
      <c r="F193" s="259" t="s">
        <v>1314</v>
      </c>
      <c r="G193" s="257"/>
      <c r="H193" s="260">
        <v>29.699999999999999</v>
      </c>
      <c r="I193" s="261"/>
      <c r="J193" s="257"/>
      <c r="K193" s="257"/>
      <c r="L193" s="262"/>
      <c r="M193" s="263"/>
      <c r="N193" s="264"/>
      <c r="O193" s="264"/>
      <c r="P193" s="264"/>
      <c r="Q193" s="264"/>
      <c r="R193" s="264"/>
      <c r="S193" s="264"/>
      <c r="T193" s="265"/>
      <c r="U193" s="14"/>
      <c r="V193" s="14"/>
      <c r="W193" s="14"/>
      <c r="X193" s="14"/>
      <c r="Y193" s="14"/>
      <c r="Z193" s="14"/>
      <c r="AA193" s="14"/>
      <c r="AB193" s="14"/>
      <c r="AC193" s="14"/>
      <c r="AD193" s="14"/>
      <c r="AE193" s="14"/>
      <c r="AT193" s="266" t="s">
        <v>173</v>
      </c>
      <c r="AU193" s="266" t="s">
        <v>86</v>
      </c>
      <c r="AV193" s="14" t="s">
        <v>176</v>
      </c>
      <c r="AW193" s="14" t="s">
        <v>37</v>
      </c>
      <c r="AX193" s="14" t="s">
        <v>76</v>
      </c>
      <c r="AY193" s="266" t="s">
        <v>162</v>
      </c>
    </row>
    <row r="194" s="15" customFormat="1">
      <c r="A194" s="15"/>
      <c r="B194" s="267"/>
      <c r="C194" s="268"/>
      <c r="D194" s="241" t="s">
        <v>173</v>
      </c>
      <c r="E194" s="269" t="s">
        <v>19</v>
      </c>
      <c r="F194" s="270" t="s">
        <v>177</v>
      </c>
      <c r="G194" s="268"/>
      <c r="H194" s="271">
        <v>29.699999999999999</v>
      </c>
      <c r="I194" s="272"/>
      <c r="J194" s="268"/>
      <c r="K194" s="268"/>
      <c r="L194" s="273"/>
      <c r="M194" s="274"/>
      <c r="N194" s="275"/>
      <c r="O194" s="275"/>
      <c r="P194" s="275"/>
      <c r="Q194" s="275"/>
      <c r="R194" s="275"/>
      <c r="S194" s="275"/>
      <c r="T194" s="276"/>
      <c r="U194" s="15"/>
      <c r="V194" s="15"/>
      <c r="W194" s="15"/>
      <c r="X194" s="15"/>
      <c r="Y194" s="15"/>
      <c r="Z194" s="15"/>
      <c r="AA194" s="15"/>
      <c r="AB194" s="15"/>
      <c r="AC194" s="15"/>
      <c r="AD194" s="15"/>
      <c r="AE194" s="15"/>
      <c r="AT194" s="277" t="s">
        <v>173</v>
      </c>
      <c r="AU194" s="277" t="s">
        <v>86</v>
      </c>
      <c r="AV194" s="15" t="s">
        <v>169</v>
      </c>
      <c r="AW194" s="15" t="s">
        <v>37</v>
      </c>
      <c r="AX194" s="15" t="s">
        <v>84</v>
      </c>
      <c r="AY194" s="277" t="s">
        <v>162</v>
      </c>
    </row>
    <row r="195" s="2" customFormat="1" ht="21.75" customHeight="1">
      <c r="A195" s="40"/>
      <c r="B195" s="41"/>
      <c r="C195" s="228" t="s">
        <v>268</v>
      </c>
      <c r="D195" s="228" t="s">
        <v>164</v>
      </c>
      <c r="E195" s="229" t="s">
        <v>1315</v>
      </c>
      <c r="F195" s="230" t="s">
        <v>1316</v>
      </c>
      <c r="G195" s="231" t="s">
        <v>167</v>
      </c>
      <c r="H195" s="232">
        <v>74</v>
      </c>
      <c r="I195" s="233"/>
      <c r="J195" s="234">
        <f>ROUND(I195*H195,2)</f>
        <v>0</v>
      </c>
      <c r="K195" s="230" t="s">
        <v>168</v>
      </c>
      <c r="L195" s="46"/>
      <c r="M195" s="235" t="s">
        <v>19</v>
      </c>
      <c r="N195" s="236" t="s">
        <v>47</v>
      </c>
      <c r="O195" s="86"/>
      <c r="P195" s="237">
        <f>O195*H195</f>
        <v>0</v>
      </c>
      <c r="Q195" s="237">
        <v>0.083500000000000005</v>
      </c>
      <c r="R195" s="237">
        <f>Q195*H195</f>
        <v>6.1790000000000003</v>
      </c>
      <c r="S195" s="237">
        <v>0</v>
      </c>
      <c r="T195" s="238">
        <f>S195*H195</f>
        <v>0</v>
      </c>
      <c r="U195" s="40"/>
      <c r="V195" s="40"/>
      <c r="W195" s="40"/>
      <c r="X195" s="40"/>
      <c r="Y195" s="40"/>
      <c r="Z195" s="40"/>
      <c r="AA195" s="40"/>
      <c r="AB195" s="40"/>
      <c r="AC195" s="40"/>
      <c r="AD195" s="40"/>
      <c r="AE195" s="40"/>
      <c r="AR195" s="239" t="s">
        <v>169</v>
      </c>
      <c r="AT195" s="239" t="s">
        <v>164</v>
      </c>
      <c r="AU195" s="239" t="s">
        <v>86</v>
      </c>
      <c r="AY195" s="19" t="s">
        <v>162</v>
      </c>
      <c r="BE195" s="240">
        <f>IF(N195="základní",J195,0)</f>
        <v>0</v>
      </c>
      <c r="BF195" s="240">
        <f>IF(N195="snížená",J195,0)</f>
        <v>0</v>
      </c>
      <c r="BG195" s="240">
        <f>IF(N195="zákl. přenesená",J195,0)</f>
        <v>0</v>
      </c>
      <c r="BH195" s="240">
        <f>IF(N195="sníž. přenesená",J195,0)</f>
        <v>0</v>
      </c>
      <c r="BI195" s="240">
        <f>IF(N195="nulová",J195,0)</f>
        <v>0</v>
      </c>
      <c r="BJ195" s="19" t="s">
        <v>84</v>
      </c>
      <c r="BK195" s="240">
        <f>ROUND(I195*H195,2)</f>
        <v>0</v>
      </c>
      <c r="BL195" s="19" t="s">
        <v>169</v>
      </c>
      <c r="BM195" s="239" t="s">
        <v>1317</v>
      </c>
    </row>
    <row r="196" s="2" customFormat="1">
      <c r="A196" s="40"/>
      <c r="B196" s="41"/>
      <c r="C196" s="42"/>
      <c r="D196" s="241" t="s">
        <v>171</v>
      </c>
      <c r="E196" s="42"/>
      <c r="F196" s="242" t="s">
        <v>1318</v>
      </c>
      <c r="G196" s="42"/>
      <c r="H196" s="42"/>
      <c r="I196" s="148"/>
      <c r="J196" s="42"/>
      <c r="K196" s="42"/>
      <c r="L196" s="46"/>
      <c r="M196" s="243"/>
      <c r="N196" s="244"/>
      <c r="O196" s="86"/>
      <c r="P196" s="86"/>
      <c r="Q196" s="86"/>
      <c r="R196" s="86"/>
      <c r="S196" s="86"/>
      <c r="T196" s="87"/>
      <c r="U196" s="40"/>
      <c r="V196" s="40"/>
      <c r="W196" s="40"/>
      <c r="X196" s="40"/>
      <c r="Y196" s="40"/>
      <c r="Z196" s="40"/>
      <c r="AA196" s="40"/>
      <c r="AB196" s="40"/>
      <c r="AC196" s="40"/>
      <c r="AD196" s="40"/>
      <c r="AE196" s="40"/>
      <c r="AT196" s="19" t="s">
        <v>171</v>
      </c>
      <c r="AU196" s="19" t="s">
        <v>86</v>
      </c>
    </row>
    <row r="197" s="2" customFormat="1">
      <c r="A197" s="40"/>
      <c r="B197" s="41"/>
      <c r="C197" s="42"/>
      <c r="D197" s="241" t="s">
        <v>356</v>
      </c>
      <c r="E197" s="42"/>
      <c r="F197" s="242" t="s">
        <v>1319</v>
      </c>
      <c r="G197" s="42"/>
      <c r="H197" s="42"/>
      <c r="I197" s="148"/>
      <c r="J197" s="42"/>
      <c r="K197" s="42"/>
      <c r="L197" s="46"/>
      <c r="M197" s="243"/>
      <c r="N197" s="244"/>
      <c r="O197" s="86"/>
      <c r="P197" s="86"/>
      <c r="Q197" s="86"/>
      <c r="R197" s="86"/>
      <c r="S197" s="86"/>
      <c r="T197" s="87"/>
      <c r="U197" s="40"/>
      <c r="V197" s="40"/>
      <c r="W197" s="40"/>
      <c r="X197" s="40"/>
      <c r="Y197" s="40"/>
      <c r="Z197" s="40"/>
      <c r="AA197" s="40"/>
      <c r="AB197" s="40"/>
      <c r="AC197" s="40"/>
      <c r="AD197" s="40"/>
      <c r="AE197" s="40"/>
      <c r="AT197" s="19" t="s">
        <v>356</v>
      </c>
      <c r="AU197" s="19" t="s">
        <v>86</v>
      </c>
    </row>
    <row r="198" s="13" customFormat="1">
      <c r="A198" s="13"/>
      <c r="B198" s="245"/>
      <c r="C198" s="246"/>
      <c r="D198" s="241" t="s">
        <v>173</v>
      </c>
      <c r="E198" s="247" t="s">
        <v>19</v>
      </c>
      <c r="F198" s="248" t="s">
        <v>768</v>
      </c>
      <c r="G198" s="246"/>
      <c r="H198" s="249">
        <v>74</v>
      </c>
      <c r="I198" s="250"/>
      <c r="J198" s="246"/>
      <c r="K198" s="246"/>
      <c r="L198" s="251"/>
      <c r="M198" s="252"/>
      <c r="N198" s="253"/>
      <c r="O198" s="253"/>
      <c r="P198" s="253"/>
      <c r="Q198" s="253"/>
      <c r="R198" s="253"/>
      <c r="S198" s="253"/>
      <c r="T198" s="254"/>
      <c r="U198" s="13"/>
      <c r="V198" s="13"/>
      <c r="W198" s="13"/>
      <c r="X198" s="13"/>
      <c r="Y198" s="13"/>
      <c r="Z198" s="13"/>
      <c r="AA198" s="13"/>
      <c r="AB198" s="13"/>
      <c r="AC198" s="13"/>
      <c r="AD198" s="13"/>
      <c r="AE198" s="13"/>
      <c r="AT198" s="255" t="s">
        <v>173</v>
      </c>
      <c r="AU198" s="255" t="s">
        <v>86</v>
      </c>
      <c r="AV198" s="13" t="s">
        <v>86</v>
      </c>
      <c r="AW198" s="13" t="s">
        <v>37</v>
      </c>
      <c r="AX198" s="13" t="s">
        <v>76</v>
      </c>
      <c r="AY198" s="255" t="s">
        <v>162</v>
      </c>
    </row>
    <row r="199" s="14" customFormat="1">
      <c r="A199" s="14"/>
      <c r="B199" s="256"/>
      <c r="C199" s="257"/>
      <c r="D199" s="241" t="s">
        <v>173</v>
      </c>
      <c r="E199" s="258" t="s">
        <v>19</v>
      </c>
      <c r="F199" s="259" t="s">
        <v>1249</v>
      </c>
      <c r="G199" s="257"/>
      <c r="H199" s="260">
        <v>74</v>
      </c>
      <c r="I199" s="261"/>
      <c r="J199" s="257"/>
      <c r="K199" s="257"/>
      <c r="L199" s="262"/>
      <c r="M199" s="263"/>
      <c r="N199" s="264"/>
      <c r="O199" s="264"/>
      <c r="P199" s="264"/>
      <c r="Q199" s="264"/>
      <c r="R199" s="264"/>
      <c r="S199" s="264"/>
      <c r="T199" s="265"/>
      <c r="U199" s="14"/>
      <c r="V199" s="14"/>
      <c r="W199" s="14"/>
      <c r="X199" s="14"/>
      <c r="Y199" s="14"/>
      <c r="Z199" s="14"/>
      <c r="AA199" s="14"/>
      <c r="AB199" s="14"/>
      <c r="AC199" s="14"/>
      <c r="AD199" s="14"/>
      <c r="AE199" s="14"/>
      <c r="AT199" s="266" t="s">
        <v>173</v>
      </c>
      <c r="AU199" s="266" t="s">
        <v>86</v>
      </c>
      <c r="AV199" s="14" t="s">
        <v>176</v>
      </c>
      <c r="AW199" s="14" t="s">
        <v>37</v>
      </c>
      <c r="AX199" s="14" t="s">
        <v>76</v>
      </c>
      <c r="AY199" s="266" t="s">
        <v>162</v>
      </c>
    </row>
    <row r="200" s="15" customFormat="1">
      <c r="A200" s="15"/>
      <c r="B200" s="267"/>
      <c r="C200" s="268"/>
      <c r="D200" s="241" t="s">
        <v>173</v>
      </c>
      <c r="E200" s="269" t="s">
        <v>19</v>
      </c>
      <c r="F200" s="270" t="s">
        <v>177</v>
      </c>
      <c r="G200" s="268"/>
      <c r="H200" s="271">
        <v>74</v>
      </c>
      <c r="I200" s="272"/>
      <c r="J200" s="268"/>
      <c r="K200" s="268"/>
      <c r="L200" s="273"/>
      <c r="M200" s="274"/>
      <c r="N200" s="275"/>
      <c r="O200" s="275"/>
      <c r="P200" s="275"/>
      <c r="Q200" s="275"/>
      <c r="R200" s="275"/>
      <c r="S200" s="275"/>
      <c r="T200" s="276"/>
      <c r="U200" s="15"/>
      <c r="V200" s="15"/>
      <c r="W200" s="15"/>
      <c r="X200" s="15"/>
      <c r="Y200" s="15"/>
      <c r="Z200" s="15"/>
      <c r="AA200" s="15"/>
      <c r="AB200" s="15"/>
      <c r="AC200" s="15"/>
      <c r="AD200" s="15"/>
      <c r="AE200" s="15"/>
      <c r="AT200" s="277" t="s">
        <v>173</v>
      </c>
      <c r="AU200" s="277" t="s">
        <v>86</v>
      </c>
      <c r="AV200" s="15" t="s">
        <v>169</v>
      </c>
      <c r="AW200" s="15" t="s">
        <v>37</v>
      </c>
      <c r="AX200" s="15" t="s">
        <v>84</v>
      </c>
      <c r="AY200" s="277" t="s">
        <v>162</v>
      </c>
    </row>
    <row r="201" s="2" customFormat="1" ht="33" customHeight="1">
      <c r="A201" s="40"/>
      <c r="B201" s="41"/>
      <c r="C201" s="228" t="s">
        <v>274</v>
      </c>
      <c r="D201" s="228" t="s">
        <v>164</v>
      </c>
      <c r="E201" s="229" t="s">
        <v>1320</v>
      </c>
      <c r="F201" s="230" t="s">
        <v>1321</v>
      </c>
      <c r="G201" s="231" t="s">
        <v>167</v>
      </c>
      <c r="H201" s="232">
        <v>270.69999999999999</v>
      </c>
      <c r="I201" s="233"/>
      <c r="J201" s="234">
        <f>ROUND(I201*H201,2)</f>
        <v>0</v>
      </c>
      <c r="K201" s="230" t="s">
        <v>168</v>
      </c>
      <c r="L201" s="46"/>
      <c r="M201" s="235" t="s">
        <v>19</v>
      </c>
      <c r="N201" s="236" t="s">
        <v>47</v>
      </c>
      <c r="O201" s="86"/>
      <c r="P201" s="237">
        <f>O201*H201</f>
        <v>0</v>
      </c>
      <c r="Q201" s="237">
        <v>0.10362</v>
      </c>
      <c r="R201" s="237">
        <f>Q201*H201</f>
        <v>28.049934</v>
      </c>
      <c r="S201" s="237">
        <v>0</v>
      </c>
      <c r="T201" s="238">
        <f>S201*H201</f>
        <v>0</v>
      </c>
      <c r="U201" s="40"/>
      <c r="V201" s="40"/>
      <c r="W201" s="40"/>
      <c r="X201" s="40"/>
      <c r="Y201" s="40"/>
      <c r="Z201" s="40"/>
      <c r="AA201" s="40"/>
      <c r="AB201" s="40"/>
      <c r="AC201" s="40"/>
      <c r="AD201" s="40"/>
      <c r="AE201" s="40"/>
      <c r="AR201" s="239" t="s">
        <v>169</v>
      </c>
      <c r="AT201" s="239" t="s">
        <v>164</v>
      </c>
      <c r="AU201" s="239" t="s">
        <v>86</v>
      </c>
      <c r="AY201" s="19" t="s">
        <v>162</v>
      </c>
      <c r="BE201" s="240">
        <f>IF(N201="základní",J201,0)</f>
        <v>0</v>
      </c>
      <c r="BF201" s="240">
        <f>IF(N201="snížená",J201,0)</f>
        <v>0</v>
      </c>
      <c r="BG201" s="240">
        <f>IF(N201="zákl. přenesená",J201,0)</f>
        <v>0</v>
      </c>
      <c r="BH201" s="240">
        <f>IF(N201="sníž. přenesená",J201,0)</f>
        <v>0</v>
      </c>
      <c r="BI201" s="240">
        <f>IF(N201="nulová",J201,0)</f>
        <v>0</v>
      </c>
      <c r="BJ201" s="19" t="s">
        <v>84</v>
      </c>
      <c r="BK201" s="240">
        <f>ROUND(I201*H201,2)</f>
        <v>0</v>
      </c>
      <c r="BL201" s="19" t="s">
        <v>169</v>
      </c>
      <c r="BM201" s="239" t="s">
        <v>1322</v>
      </c>
    </row>
    <row r="202" s="2" customFormat="1">
      <c r="A202" s="40"/>
      <c r="B202" s="41"/>
      <c r="C202" s="42"/>
      <c r="D202" s="241" t="s">
        <v>171</v>
      </c>
      <c r="E202" s="42"/>
      <c r="F202" s="242" t="s">
        <v>1323</v>
      </c>
      <c r="G202" s="42"/>
      <c r="H202" s="42"/>
      <c r="I202" s="148"/>
      <c r="J202" s="42"/>
      <c r="K202" s="42"/>
      <c r="L202" s="46"/>
      <c r="M202" s="243"/>
      <c r="N202" s="244"/>
      <c r="O202" s="86"/>
      <c r="P202" s="86"/>
      <c r="Q202" s="86"/>
      <c r="R202" s="86"/>
      <c r="S202" s="86"/>
      <c r="T202" s="87"/>
      <c r="U202" s="40"/>
      <c r="V202" s="40"/>
      <c r="W202" s="40"/>
      <c r="X202" s="40"/>
      <c r="Y202" s="40"/>
      <c r="Z202" s="40"/>
      <c r="AA202" s="40"/>
      <c r="AB202" s="40"/>
      <c r="AC202" s="40"/>
      <c r="AD202" s="40"/>
      <c r="AE202" s="40"/>
      <c r="AT202" s="19" t="s">
        <v>171</v>
      </c>
      <c r="AU202" s="19" t="s">
        <v>86</v>
      </c>
    </row>
    <row r="203" s="13" customFormat="1">
      <c r="A203" s="13"/>
      <c r="B203" s="245"/>
      <c r="C203" s="246"/>
      <c r="D203" s="241" t="s">
        <v>173</v>
      </c>
      <c r="E203" s="247" t="s">
        <v>19</v>
      </c>
      <c r="F203" s="248" t="s">
        <v>773</v>
      </c>
      <c r="G203" s="246"/>
      <c r="H203" s="249">
        <v>270.69999999999999</v>
      </c>
      <c r="I203" s="250"/>
      <c r="J203" s="246"/>
      <c r="K203" s="246"/>
      <c r="L203" s="251"/>
      <c r="M203" s="252"/>
      <c r="N203" s="253"/>
      <c r="O203" s="253"/>
      <c r="P203" s="253"/>
      <c r="Q203" s="253"/>
      <c r="R203" s="253"/>
      <c r="S203" s="253"/>
      <c r="T203" s="254"/>
      <c r="U203" s="13"/>
      <c r="V203" s="13"/>
      <c r="W203" s="13"/>
      <c r="X203" s="13"/>
      <c r="Y203" s="13"/>
      <c r="Z203" s="13"/>
      <c r="AA203" s="13"/>
      <c r="AB203" s="13"/>
      <c r="AC203" s="13"/>
      <c r="AD203" s="13"/>
      <c r="AE203" s="13"/>
      <c r="AT203" s="255" t="s">
        <v>173</v>
      </c>
      <c r="AU203" s="255" t="s">
        <v>86</v>
      </c>
      <c r="AV203" s="13" t="s">
        <v>86</v>
      </c>
      <c r="AW203" s="13" t="s">
        <v>37</v>
      </c>
      <c r="AX203" s="13" t="s">
        <v>84</v>
      </c>
      <c r="AY203" s="255" t="s">
        <v>162</v>
      </c>
    </row>
    <row r="204" s="2" customFormat="1" ht="16.5" customHeight="1">
      <c r="A204" s="40"/>
      <c r="B204" s="41"/>
      <c r="C204" s="228" t="s">
        <v>278</v>
      </c>
      <c r="D204" s="228" t="s">
        <v>164</v>
      </c>
      <c r="E204" s="229" t="s">
        <v>1324</v>
      </c>
      <c r="F204" s="230" t="s">
        <v>1325</v>
      </c>
      <c r="G204" s="231" t="s">
        <v>202</v>
      </c>
      <c r="H204" s="232">
        <v>248</v>
      </c>
      <c r="I204" s="233"/>
      <c r="J204" s="234">
        <f>ROUND(I204*H204,2)</f>
        <v>0</v>
      </c>
      <c r="K204" s="230" t="s">
        <v>168</v>
      </c>
      <c r="L204" s="46"/>
      <c r="M204" s="235" t="s">
        <v>19</v>
      </c>
      <c r="N204" s="236" t="s">
        <v>47</v>
      </c>
      <c r="O204" s="86"/>
      <c r="P204" s="237">
        <f>O204*H204</f>
        <v>0</v>
      </c>
      <c r="Q204" s="237">
        <v>0.0050099999999999997</v>
      </c>
      <c r="R204" s="237">
        <f>Q204*H204</f>
        <v>1.24248</v>
      </c>
      <c r="S204" s="237">
        <v>0</v>
      </c>
      <c r="T204" s="238">
        <f>S204*H204</f>
        <v>0</v>
      </c>
      <c r="U204" s="40"/>
      <c r="V204" s="40"/>
      <c r="W204" s="40"/>
      <c r="X204" s="40"/>
      <c r="Y204" s="40"/>
      <c r="Z204" s="40"/>
      <c r="AA204" s="40"/>
      <c r="AB204" s="40"/>
      <c r="AC204" s="40"/>
      <c r="AD204" s="40"/>
      <c r="AE204" s="40"/>
      <c r="AR204" s="239" t="s">
        <v>169</v>
      </c>
      <c r="AT204" s="239" t="s">
        <v>164</v>
      </c>
      <c r="AU204" s="239" t="s">
        <v>86</v>
      </c>
      <c r="AY204" s="19" t="s">
        <v>162</v>
      </c>
      <c r="BE204" s="240">
        <f>IF(N204="základní",J204,0)</f>
        <v>0</v>
      </c>
      <c r="BF204" s="240">
        <f>IF(N204="snížená",J204,0)</f>
        <v>0</v>
      </c>
      <c r="BG204" s="240">
        <f>IF(N204="zákl. přenesená",J204,0)</f>
        <v>0</v>
      </c>
      <c r="BH204" s="240">
        <f>IF(N204="sníž. přenesená",J204,0)</f>
        <v>0</v>
      </c>
      <c r="BI204" s="240">
        <f>IF(N204="nulová",J204,0)</f>
        <v>0</v>
      </c>
      <c r="BJ204" s="19" t="s">
        <v>84</v>
      </c>
      <c r="BK204" s="240">
        <f>ROUND(I204*H204,2)</f>
        <v>0</v>
      </c>
      <c r="BL204" s="19" t="s">
        <v>169</v>
      </c>
      <c r="BM204" s="239" t="s">
        <v>1326</v>
      </c>
    </row>
    <row r="205" s="2" customFormat="1">
      <c r="A205" s="40"/>
      <c r="B205" s="41"/>
      <c r="C205" s="42"/>
      <c r="D205" s="241" t="s">
        <v>171</v>
      </c>
      <c r="E205" s="42"/>
      <c r="F205" s="242" t="s">
        <v>1327</v>
      </c>
      <c r="G205" s="42"/>
      <c r="H205" s="42"/>
      <c r="I205" s="148"/>
      <c r="J205" s="42"/>
      <c r="K205" s="42"/>
      <c r="L205" s="46"/>
      <c r="M205" s="243"/>
      <c r="N205" s="244"/>
      <c r="O205" s="86"/>
      <c r="P205" s="86"/>
      <c r="Q205" s="86"/>
      <c r="R205" s="86"/>
      <c r="S205" s="86"/>
      <c r="T205" s="87"/>
      <c r="U205" s="40"/>
      <c r="V205" s="40"/>
      <c r="W205" s="40"/>
      <c r="X205" s="40"/>
      <c r="Y205" s="40"/>
      <c r="Z205" s="40"/>
      <c r="AA205" s="40"/>
      <c r="AB205" s="40"/>
      <c r="AC205" s="40"/>
      <c r="AD205" s="40"/>
      <c r="AE205" s="40"/>
      <c r="AT205" s="19" t="s">
        <v>171</v>
      </c>
      <c r="AU205" s="19" t="s">
        <v>86</v>
      </c>
    </row>
    <row r="206" s="13" customFormat="1">
      <c r="A206" s="13"/>
      <c r="B206" s="245"/>
      <c r="C206" s="246"/>
      <c r="D206" s="241" t="s">
        <v>173</v>
      </c>
      <c r="E206" s="247" t="s">
        <v>19</v>
      </c>
      <c r="F206" s="248" t="s">
        <v>1328</v>
      </c>
      <c r="G206" s="246"/>
      <c r="H206" s="249">
        <v>248</v>
      </c>
      <c r="I206" s="250"/>
      <c r="J206" s="246"/>
      <c r="K206" s="246"/>
      <c r="L206" s="251"/>
      <c r="M206" s="252"/>
      <c r="N206" s="253"/>
      <c r="O206" s="253"/>
      <c r="P206" s="253"/>
      <c r="Q206" s="253"/>
      <c r="R206" s="253"/>
      <c r="S206" s="253"/>
      <c r="T206" s="254"/>
      <c r="U206" s="13"/>
      <c r="V206" s="13"/>
      <c r="W206" s="13"/>
      <c r="X206" s="13"/>
      <c r="Y206" s="13"/>
      <c r="Z206" s="13"/>
      <c r="AA206" s="13"/>
      <c r="AB206" s="13"/>
      <c r="AC206" s="13"/>
      <c r="AD206" s="13"/>
      <c r="AE206" s="13"/>
      <c r="AT206" s="255" t="s">
        <v>173</v>
      </c>
      <c r="AU206" s="255" t="s">
        <v>86</v>
      </c>
      <c r="AV206" s="13" t="s">
        <v>86</v>
      </c>
      <c r="AW206" s="13" t="s">
        <v>37</v>
      </c>
      <c r="AX206" s="13" t="s">
        <v>84</v>
      </c>
      <c r="AY206" s="255" t="s">
        <v>162</v>
      </c>
    </row>
    <row r="207" s="12" customFormat="1" ht="22.8" customHeight="1">
      <c r="A207" s="12"/>
      <c r="B207" s="212"/>
      <c r="C207" s="213"/>
      <c r="D207" s="214" t="s">
        <v>75</v>
      </c>
      <c r="E207" s="226" t="s">
        <v>216</v>
      </c>
      <c r="F207" s="226" t="s">
        <v>663</v>
      </c>
      <c r="G207" s="213"/>
      <c r="H207" s="213"/>
      <c r="I207" s="216"/>
      <c r="J207" s="227">
        <f>BK207</f>
        <v>0</v>
      </c>
      <c r="K207" s="213"/>
      <c r="L207" s="218"/>
      <c r="M207" s="219"/>
      <c r="N207" s="220"/>
      <c r="O207" s="220"/>
      <c r="P207" s="221">
        <f>SUM(P208:P225)</f>
        <v>0</v>
      </c>
      <c r="Q207" s="220"/>
      <c r="R207" s="221">
        <f>SUM(R208:R225)</f>
        <v>0.15429899999999999</v>
      </c>
      <c r="S207" s="220"/>
      <c r="T207" s="222">
        <f>SUM(T208:T225)</f>
        <v>0</v>
      </c>
      <c r="U207" s="12"/>
      <c r="V207" s="12"/>
      <c r="W207" s="12"/>
      <c r="X207" s="12"/>
      <c r="Y207" s="12"/>
      <c r="Z207" s="12"/>
      <c r="AA207" s="12"/>
      <c r="AB207" s="12"/>
      <c r="AC207" s="12"/>
      <c r="AD207" s="12"/>
      <c r="AE207" s="12"/>
      <c r="AR207" s="223" t="s">
        <v>84</v>
      </c>
      <c r="AT207" s="224" t="s">
        <v>75</v>
      </c>
      <c r="AU207" s="224" t="s">
        <v>84</v>
      </c>
      <c r="AY207" s="223" t="s">
        <v>162</v>
      </c>
      <c r="BK207" s="225">
        <f>SUM(BK208:BK225)</f>
        <v>0</v>
      </c>
    </row>
    <row r="208" s="2" customFormat="1" ht="16.5" customHeight="1">
      <c r="A208" s="40"/>
      <c r="B208" s="41"/>
      <c r="C208" s="228" t="s">
        <v>285</v>
      </c>
      <c r="D208" s="228" t="s">
        <v>164</v>
      </c>
      <c r="E208" s="229" t="s">
        <v>1329</v>
      </c>
      <c r="F208" s="230" t="s">
        <v>1330</v>
      </c>
      <c r="G208" s="231" t="s">
        <v>202</v>
      </c>
      <c r="H208" s="232">
        <v>3865</v>
      </c>
      <c r="I208" s="233"/>
      <c r="J208" s="234">
        <f>ROUND(I208*H208,2)</f>
        <v>0</v>
      </c>
      <c r="K208" s="230" t="s">
        <v>19</v>
      </c>
      <c r="L208" s="46"/>
      <c r="M208" s="235" t="s">
        <v>19</v>
      </c>
      <c r="N208" s="236" t="s">
        <v>47</v>
      </c>
      <c r="O208" s="86"/>
      <c r="P208" s="237">
        <f>O208*H208</f>
        <v>0</v>
      </c>
      <c r="Q208" s="237">
        <v>0</v>
      </c>
      <c r="R208" s="237">
        <f>Q208*H208</f>
        <v>0</v>
      </c>
      <c r="S208" s="237">
        <v>0</v>
      </c>
      <c r="T208" s="238">
        <f>S208*H208</f>
        <v>0</v>
      </c>
      <c r="U208" s="40"/>
      <c r="V208" s="40"/>
      <c r="W208" s="40"/>
      <c r="X208" s="40"/>
      <c r="Y208" s="40"/>
      <c r="Z208" s="40"/>
      <c r="AA208" s="40"/>
      <c r="AB208" s="40"/>
      <c r="AC208" s="40"/>
      <c r="AD208" s="40"/>
      <c r="AE208" s="40"/>
      <c r="AR208" s="239" t="s">
        <v>169</v>
      </c>
      <c r="AT208" s="239" t="s">
        <v>164</v>
      </c>
      <c r="AU208" s="239" t="s">
        <v>86</v>
      </c>
      <c r="AY208" s="19" t="s">
        <v>162</v>
      </c>
      <c r="BE208" s="240">
        <f>IF(N208="základní",J208,0)</f>
        <v>0</v>
      </c>
      <c r="BF208" s="240">
        <f>IF(N208="snížená",J208,0)</f>
        <v>0</v>
      </c>
      <c r="BG208" s="240">
        <f>IF(N208="zákl. přenesená",J208,0)</f>
        <v>0</v>
      </c>
      <c r="BH208" s="240">
        <f>IF(N208="sníž. přenesená",J208,0)</f>
        <v>0</v>
      </c>
      <c r="BI208" s="240">
        <f>IF(N208="nulová",J208,0)</f>
        <v>0</v>
      </c>
      <c r="BJ208" s="19" t="s">
        <v>84</v>
      </c>
      <c r="BK208" s="240">
        <f>ROUND(I208*H208,2)</f>
        <v>0</v>
      </c>
      <c r="BL208" s="19" t="s">
        <v>169</v>
      </c>
      <c r="BM208" s="239" t="s">
        <v>1331</v>
      </c>
    </row>
    <row r="209" s="13" customFormat="1">
      <c r="A209" s="13"/>
      <c r="B209" s="245"/>
      <c r="C209" s="246"/>
      <c r="D209" s="241" t="s">
        <v>173</v>
      </c>
      <c r="E209" s="247" t="s">
        <v>19</v>
      </c>
      <c r="F209" s="248" t="s">
        <v>1185</v>
      </c>
      <c r="G209" s="246"/>
      <c r="H209" s="249">
        <v>499</v>
      </c>
      <c r="I209" s="250"/>
      <c r="J209" s="246"/>
      <c r="K209" s="246"/>
      <c r="L209" s="251"/>
      <c r="M209" s="252"/>
      <c r="N209" s="253"/>
      <c r="O209" s="253"/>
      <c r="P209" s="253"/>
      <c r="Q209" s="253"/>
      <c r="R209" s="253"/>
      <c r="S209" s="253"/>
      <c r="T209" s="254"/>
      <c r="U209" s="13"/>
      <c r="V209" s="13"/>
      <c r="W209" s="13"/>
      <c r="X209" s="13"/>
      <c r="Y209" s="13"/>
      <c r="Z209" s="13"/>
      <c r="AA209" s="13"/>
      <c r="AB209" s="13"/>
      <c r="AC209" s="13"/>
      <c r="AD209" s="13"/>
      <c r="AE209" s="13"/>
      <c r="AT209" s="255" t="s">
        <v>173</v>
      </c>
      <c r="AU209" s="255" t="s">
        <v>86</v>
      </c>
      <c r="AV209" s="13" t="s">
        <v>86</v>
      </c>
      <c r="AW209" s="13" t="s">
        <v>37</v>
      </c>
      <c r="AX209" s="13" t="s">
        <v>76</v>
      </c>
      <c r="AY209" s="255" t="s">
        <v>162</v>
      </c>
    </row>
    <row r="210" s="13" customFormat="1">
      <c r="A210" s="13"/>
      <c r="B210" s="245"/>
      <c r="C210" s="246"/>
      <c r="D210" s="241" t="s">
        <v>173</v>
      </c>
      <c r="E210" s="247" t="s">
        <v>19</v>
      </c>
      <c r="F210" s="248" t="s">
        <v>1186</v>
      </c>
      <c r="G210" s="246"/>
      <c r="H210" s="249">
        <v>367</v>
      </c>
      <c r="I210" s="250"/>
      <c r="J210" s="246"/>
      <c r="K210" s="246"/>
      <c r="L210" s="251"/>
      <c r="M210" s="252"/>
      <c r="N210" s="253"/>
      <c r="O210" s="253"/>
      <c r="P210" s="253"/>
      <c r="Q210" s="253"/>
      <c r="R210" s="253"/>
      <c r="S210" s="253"/>
      <c r="T210" s="254"/>
      <c r="U210" s="13"/>
      <c r="V210" s="13"/>
      <c r="W210" s="13"/>
      <c r="X210" s="13"/>
      <c r="Y210" s="13"/>
      <c r="Z210" s="13"/>
      <c r="AA210" s="13"/>
      <c r="AB210" s="13"/>
      <c r="AC210" s="13"/>
      <c r="AD210" s="13"/>
      <c r="AE210" s="13"/>
      <c r="AT210" s="255" t="s">
        <v>173</v>
      </c>
      <c r="AU210" s="255" t="s">
        <v>86</v>
      </c>
      <c r="AV210" s="13" t="s">
        <v>86</v>
      </c>
      <c r="AW210" s="13" t="s">
        <v>37</v>
      </c>
      <c r="AX210" s="13" t="s">
        <v>76</v>
      </c>
      <c r="AY210" s="255" t="s">
        <v>162</v>
      </c>
    </row>
    <row r="211" s="13" customFormat="1">
      <c r="A211" s="13"/>
      <c r="B211" s="245"/>
      <c r="C211" s="246"/>
      <c r="D211" s="241" t="s">
        <v>173</v>
      </c>
      <c r="E211" s="247" t="s">
        <v>19</v>
      </c>
      <c r="F211" s="248" t="s">
        <v>1187</v>
      </c>
      <c r="G211" s="246"/>
      <c r="H211" s="249">
        <v>123</v>
      </c>
      <c r="I211" s="250"/>
      <c r="J211" s="246"/>
      <c r="K211" s="246"/>
      <c r="L211" s="251"/>
      <c r="M211" s="252"/>
      <c r="N211" s="253"/>
      <c r="O211" s="253"/>
      <c r="P211" s="253"/>
      <c r="Q211" s="253"/>
      <c r="R211" s="253"/>
      <c r="S211" s="253"/>
      <c r="T211" s="254"/>
      <c r="U211" s="13"/>
      <c r="V211" s="13"/>
      <c r="W211" s="13"/>
      <c r="X211" s="13"/>
      <c r="Y211" s="13"/>
      <c r="Z211" s="13"/>
      <c r="AA211" s="13"/>
      <c r="AB211" s="13"/>
      <c r="AC211" s="13"/>
      <c r="AD211" s="13"/>
      <c r="AE211" s="13"/>
      <c r="AT211" s="255" t="s">
        <v>173</v>
      </c>
      <c r="AU211" s="255" t="s">
        <v>86</v>
      </c>
      <c r="AV211" s="13" t="s">
        <v>86</v>
      </c>
      <c r="AW211" s="13" t="s">
        <v>37</v>
      </c>
      <c r="AX211" s="13" t="s">
        <v>76</v>
      </c>
      <c r="AY211" s="255" t="s">
        <v>162</v>
      </c>
    </row>
    <row r="212" s="13" customFormat="1">
      <c r="A212" s="13"/>
      <c r="B212" s="245"/>
      <c r="C212" s="246"/>
      <c r="D212" s="241" t="s">
        <v>173</v>
      </c>
      <c r="E212" s="247" t="s">
        <v>19</v>
      </c>
      <c r="F212" s="248" t="s">
        <v>674</v>
      </c>
      <c r="G212" s="246"/>
      <c r="H212" s="249">
        <v>399</v>
      </c>
      <c r="I212" s="250"/>
      <c r="J212" s="246"/>
      <c r="K212" s="246"/>
      <c r="L212" s="251"/>
      <c r="M212" s="252"/>
      <c r="N212" s="253"/>
      <c r="O212" s="253"/>
      <c r="P212" s="253"/>
      <c r="Q212" s="253"/>
      <c r="R212" s="253"/>
      <c r="S212" s="253"/>
      <c r="T212" s="254"/>
      <c r="U212" s="13"/>
      <c r="V212" s="13"/>
      <c r="W212" s="13"/>
      <c r="X212" s="13"/>
      <c r="Y212" s="13"/>
      <c r="Z212" s="13"/>
      <c r="AA212" s="13"/>
      <c r="AB212" s="13"/>
      <c r="AC212" s="13"/>
      <c r="AD212" s="13"/>
      <c r="AE212" s="13"/>
      <c r="AT212" s="255" t="s">
        <v>173</v>
      </c>
      <c r="AU212" s="255" t="s">
        <v>86</v>
      </c>
      <c r="AV212" s="13" t="s">
        <v>86</v>
      </c>
      <c r="AW212" s="13" t="s">
        <v>37</v>
      </c>
      <c r="AX212" s="13" t="s">
        <v>76</v>
      </c>
      <c r="AY212" s="255" t="s">
        <v>162</v>
      </c>
    </row>
    <row r="213" s="14" customFormat="1">
      <c r="A213" s="14"/>
      <c r="B213" s="256"/>
      <c r="C213" s="257"/>
      <c r="D213" s="241" t="s">
        <v>173</v>
      </c>
      <c r="E213" s="258" t="s">
        <v>19</v>
      </c>
      <c r="F213" s="259" t="s">
        <v>1188</v>
      </c>
      <c r="G213" s="257"/>
      <c r="H213" s="260">
        <v>1388</v>
      </c>
      <c r="I213" s="261"/>
      <c r="J213" s="257"/>
      <c r="K213" s="257"/>
      <c r="L213" s="262"/>
      <c r="M213" s="263"/>
      <c r="N213" s="264"/>
      <c r="O213" s="264"/>
      <c r="P213" s="264"/>
      <c r="Q213" s="264"/>
      <c r="R213" s="264"/>
      <c r="S213" s="264"/>
      <c r="T213" s="265"/>
      <c r="U213" s="14"/>
      <c r="V213" s="14"/>
      <c r="W213" s="14"/>
      <c r="X213" s="14"/>
      <c r="Y213" s="14"/>
      <c r="Z213" s="14"/>
      <c r="AA213" s="14"/>
      <c r="AB213" s="14"/>
      <c r="AC213" s="14"/>
      <c r="AD213" s="14"/>
      <c r="AE213" s="14"/>
      <c r="AT213" s="266" t="s">
        <v>173</v>
      </c>
      <c r="AU213" s="266" t="s">
        <v>86</v>
      </c>
      <c r="AV213" s="14" t="s">
        <v>176</v>
      </c>
      <c r="AW213" s="14" t="s">
        <v>37</v>
      </c>
      <c r="AX213" s="14" t="s">
        <v>76</v>
      </c>
      <c r="AY213" s="266" t="s">
        <v>162</v>
      </c>
    </row>
    <row r="214" s="13" customFormat="1">
      <c r="A214" s="13"/>
      <c r="B214" s="245"/>
      <c r="C214" s="246"/>
      <c r="D214" s="241" t="s">
        <v>173</v>
      </c>
      <c r="E214" s="247" t="s">
        <v>19</v>
      </c>
      <c r="F214" s="248" t="s">
        <v>1189</v>
      </c>
      <c r="G214" s="246"/>
      <c r="H214" s="249">
        <v>55.399999999999999</v>
      </c>
      <c r="I214" s="250"/>
      <c r="J214" s="246"/>
      <c r="K214" s="246"/>
      <c r="L214" s="251"/>
      <c r="M214" s="252"/>
      <c r="N214" s="253"/>
      <c r="O214" s="253"/>
      <c r="P214" s="253"/>
      <c r="Q214" s="253"/>
      <c r="R214" s="253"/>
      <c r="S214" s="253"/>
      <c r="T214" s="254"/>
      <c r="U214" s="13"/>
      <c r="V214" s="13"/>
      <c r="W214" s="13"/>
      <c r="X214" s="13"/>
      <c r="Y214" s="13"/>
      <c r="Z214" s="13"/>
      <c r="AA214" s="13"/>
      <c r="AB214" s="13"/>
      <c r="AC214" s="13"/>
      <c r="AD214" s="13"/>
      <c r="AE214" s="13"/>
      <c r="AT214" s="255" t="s">
        <v>173</v>
      </c>
      <c r="AU214" s="255" t="s">
        <v>86</v>
      </c>
      <c r="AV214" s="13" t="s">
        <v>86</v>
      </c>
      <c r="AW214" s="13" t="s">
        <v>37</v>
      </c>
      <c r="AX214" s="13" t="s">
        <v>76</v>
      </c>
      <c r="AY214" s="255" t="s">
        <v>162</v>
      </c>
    </row>
    <row r="215" s="14" customFormat="1">
      <c r="A215" s="14"/>
      <c r="B215" s="256"/>
      <c r="C215" s="257"/>
      <c r="D215" s="241" t="s">
        <v>173</v>
      </c>
      <c r="E215" s="258" t="s">
        <v>19</v>
      </c>
      <c r="F215" s="259" t="s">
        <v>1190</v>
      </c>
      <c r="G215" s="257"/>
      <c r="H215" s="260">
        <v>55.399999999999999</v>
      </c>
      <c r="I215" s="261"/>
      <c r="J215" s="257"/>
      <c r="K215" s="257"/>
      <c r="L215" s="262"/>
      <c r="M215" s="263"/>
      <c r="N215" s="264"/>
      <c r="O215" s="264"/>
      <c r="P215" s="264"/>
      <c r="Q215" s="264"/>
      <c r="R215" s="264"/>
      <c r="S215" s="264"/>
      <c r="T215" s="265"/>
      <c r="U215" s="14"/>
      <c r="V215" s="14"/>
      <c r="W215" s="14"/>
      <c r="X215" s="14"/>
      <c r="Y215" s="14"/>
      <c r="Z215" s="14"/>
      <c r="AA215" s="14"/>
      <c r="AB215" s="14"/>
      <c r="AC215" s="14"/>
      <c r="AD215" s="14"/>
      <c r="AE215" s="14"/>
      <c r="AT215" s="266" t="s">
        <v>173</v>
      </c>
      <c r="AU215" s="266" t="s">
        <v>86</v>
      </c>
      <c r="AV215" s="14" t="s">
        <v>176</v>
      </c>
      <c r="AW215" s="14" t="s">
        <v>37</v>
      </c>
      <c r="AX215" s="14" t="s">
        <v>76</v>
      </c>
      <c r="AY215" s="266" t="s">
        <v>162</v>
      </c>
    </row>
    <row r="216" s="13" customFormat="1">
      <c r="A216" s="13"/>
      <c r="B216" s="245"/>
      <c r="C216" s="246"/>
      <c r="D216" s="241" t="s">
        <v>173</v>
      </c>
      <c r="E216" s="247" t="s">
        <v>19</v>
      </c>
      <c r="F216" s="248" t="s">
        <v>1191</v>
      </c>
      <c r="G216" s="246"/>
      <c r="H216" s="249">
        <v>988.39999999999998</v>
      </c>
      <c r="I216" s="250"/>
      <c r="J216" s="246"/>
      <c r="K216" s="246"/>
      <c r="L216" s="251"/>
      <c r="M216" s="252"/>
      <c r="N216" s="253"/>
      <c r="O216" s="253"/>
      <c r="P216" s="253"/>
      <c r="Q216" s="253"/>
      <c r="R216" s="253"/>
      <c r="S216" s="253"/>
      <c r="T216" s="254"/>
      <c r="U216" s="13"/>
      <c r="V216" s="13"/>
      <c r="W216" s="13"/>
      <c r="X216" s="13"/>
      <c r="Y216" s="13"/>
      <c r="Z216" s="13"/>
      <c r="AA216" s="13"/>
      <c r="AB216" s="13"/>
      <c r="AC216" s="13"/>
      <c r="AD216" s="13"/>
      <c r="AE216" s="13"/>
      <c r="AT216" s="255" t="s">
        <v>173</v>
      </c>
      <c r="AU216" s="255" t="s">
        <v>86</v>
      </c>
      <c r="AV216" s="13" t="s">
        <v>86</v>
      </c>
      <c r="AW216" s="13" t="s">
        <v>37</v>
      </c>
      <c r="AX216" s="13" t="s">
        <v>76</v>
      </c>
      <c r="AY216" s="255" t="s">
        <v>162</v>
      </c>
    </row>
    <row r="217" s="13" customFormat="1">
      <c r="A217" s="13"/>
      <c r="B217" s="245"/>
      <c r="C217" s="246"/>
      <c r="D217" s="241" t="s">
        <v>173</v>
      </c>
      <c r="E217" s="247" t="s">
        <v>19</v>
      </c>
      <c r="F217" s="248" t="s">
        <v>1192</v>
      </c>
      <c r="G217" s="246"/>
      <c r="H217" s="249">
        <v>724.39999999999998</v>
      </c>
      <c r="I217" s="250"/>
      <c r="J217" s="246"/>
      <c r="K217" s="246"/>
      <c r="L217" s="251"/>
      <c r="M217" s="252"/>
      <c r="N217" s="253"/>
      <c r="O217" s="253"/>
      <c r="P217" s="253"/>
      <c r="Q217" s="253"/>
      <c r="R217" s="253"/>
      <c r="S217" s="253"/>
      <c r="T217" s="254"/>
      <c r="U217" s="13"/>
      <c r="V217" s="13"/>
      <c r="W217" s="13"/>
      <c r="X217" s="13"/>
      <c r="Y217" s="13"/>
      <c r="Z217" s="13"/>
      <c r="AA217" s="13"/>
      <c r="AB217" s="13"/>
      <c r="AC217" s="13"/>
      <c r="AD217" s="13"/>
      <c r="AE217" s="13"/>
      <c r="AT217" s="255" t="s">
        <v>173</v>
      </c>
      <c r="AU217" s="255" t="s">
        <v>86</v>
      </c>
      <c r="AV217" s="13" t="s">
        <v>86</v>
      </c>
      <c r="AW217" s="13" t="s">
        <v>37</v>
      </c>
      <c r="AX217" s="13" t="s">
        <v>76</v>
      </c>
      <c r="AY217" s="255" t="s">
        <v>162</v>
      </c>
    </row>
    <row r="218" s="13" customFormat="1">
      <c r="A218" s="13"/>
      <c r="B218" s="245"/>
      <c r="C218" s="246"/>
      <c r="D218" s="241" t="s">
        <v>173</v>
      </c>
      <c r="E218" s="247" t="s">
        <v>19</v>
      </c>
      <c r="F218" s="248" t="s">
        <v>1193</v>
      </c>
      <c r="G218" s="246"/>
      <c r="H218" s="249">
        <v>236.40000000000001</v>
      </c>
      <c r="I218" s="250"/>
      <c r="J218" s="246"/>
      <c r="K218" s="246"/>
      <c r="L218" s="251"/>
      <c r="M218" s="252"/>
      <c r="N218" s="253"/>
      <c r="O218" s="253"/>
      <c r="P218" s="253"/>
      <c r="Q218" s="253"/>
      <c r="R218" s="253"/>
      <c r="S218" s="253"/>
      <c r="T218" s="254"/>
      <c r="U218" s="13"/>
      <c r="V218" s="13"/>
      <c r="W218" s="13"/>
      <c r="X218" s="13"/>
      <c r="Y218" s="13"/>
      <c r="Z218" s="13"/>
      <c r="AA218" s="13"/>
      <c r="AB218" s="13"/>
      <c r="AC218" s="13"/>
      <c r="AD218" s="13"/>
      <c r="AE218" s="13"/>
      <c r="AT218" s="255" t="s">
        <v>173</v>
      </c>
      <c r="AU218" s="255" t="s">
        <v>86</v>
      </c>
      <c r="AV218" s="13" t="s">
        <v>86</v>
      </c>
      <c r="AW218" s="13" t="s">
        <v>37</v>
      </c>
      <c r="AX218" s="13" t="s">
        <v>76</v>
      </c>
      <c r="AY218" s="255" t="s">
        <v>162</v>
      </c>
    </row>
    <row r="219" s="13" customFormat="1">
      <c r="A219" s="13"/>
      <c r="B219" s="245"/>
      <c r="C219" s="246"/>
      <c r="D219" s="241" t="s">
        <v>173</v>
      </c>
      <c r="E219" s="247" t="s">
        <v>19</v>
      </c>
      <c r="F219" s="248" t="s">
        <v>676</v>
      </c>
      <c r="G219" s="246"/>
      <c r="H219" s="249">
        <v>418</v>
      </c>
      <c r="I219" s="250"/>
      <c r="J219" s="246"/>
      <c r="K219" s="246"/>
      <c r="L219" s="251"/>
      <c r="M219" s="252"/>
      <c r="N219" s="253"/>
      <c r="O219" s="253"/>
      <c r="P219" s="253"/>
      <c r="Q219" s="253"/>
      <c r="R219" s="253"/>
      <c r="S219" s="253"/>
      <c r="T219" s="254"/>
      <c r="U219" s="13"/>
      <c r="V219" s="13"/>
      <c r="W219" s="13"/>
      <c r="X219" s="13"/>
      <c r="Y219" s="13"/>
      <c r="Z219" s="13"/>
      <c r="AA219" s="13"/>
      <c r="AB219" s="13"/>
      <c r="AC219" s="13"/>
      <c r="AD219" s="13"/>
      <c r="AE219" s="13"/>
      <c r="AT219" s="255" t="s">
        <v>173</v>
      </c>
      <c r="AU219" s="255" t="s">
        <v>86</v>
      </c>
      <c r="AV219" s="13" t="s">
        <v>86</v>
      </c>
      <c r="AW219" s="13" t="s">
        <v>37</v>
      </c>
      <c r="AX219" s="13" t="s">
        <v>76</v>
      </c>
      <c r="AY219" s="255" t="s">
        <v>162</v>
      </c>
    </row>
    <row r="220" s="14" customFormat="1">
      <c r="A220" s="14"/>
      <c r="B220" s="256"/>
      <c r="C220" s="257"/>
      <c r="D220" s="241" t="s">
        <v>173</v>
      </c>
      <c r="E220" s="258" t="s">
        <v>19</v>
      </c>
      <c r="F220" s="259" t="s">
        <v>677</v>
      </c>
      <c r="G220" s="257"/>
      <c r="H220" s="260">
        <v>2367.1999999999998</v>
      </c>
      <c r="I220" s="261"/>
      <c r="J220" s="257"/>
      <c r="K220" s="257"/>
      <c r="L220" s="262"/>
      <c r="M220" s="263"/>
      <c r="N220" s="264"/>
      <c r="O220" s="264"/>
      <c r="P220" s="264"/>
      <c r="Q220" s="264"/>
      <c r="R220" s="264"/>
      <c r="S220" s="264"/>
      <c r="T220" s="265"/>
      <c r="U220" s="14"/>
      <c r="V220" s="14"/>
      <c r="W220" s="14"/>
      <c r="X220" s="14"/>
      <c r="Y220" s="14"/>
      <c r="Z220" s="14"/>
      <c r="AA220" s="14"/>
      <c r="AB220" s="14"/>
      <c r="AC220" s="14"/>
      <c r="AD220" s="14"/>
      <c r="AE220" s="14"/>
      <c r="AT220" s="266" t="s">
        <v>173</v>
      </c>
      <c r="AU220" s="266" t="s">
        <v>86</v>
      </c>
      <c r="AV220" s="14" t="s">
        <v>176</v>
      </c>
      <c r="AW220" s="14" t="s">
        <v>37</v>
      </c>
      <c r="AX220" s="14" t="s">
        <v>76</v>
      </c>
      <c r="AY220" s="266" t="s">
        <v>162</v>
      </c>
    </row>
    <row r="221" s="13" customFormat="1">
      <c r="A221" s="13"/>
      <c r="B221" s="245"/>
      <c r="C221" s="246"/>
      <c r="D221" s="241" t="s">
        <v>173</v>
      </c>
      <c r="E221" s="247" t="s">
        <v>19</v>
      </c>
      <c r="F221" s="248" t="s">
        <v>1194</v>
      </c>
      <c r="G221" s="246"/>
      <c r="H221" s="249">
        <v>54.399999999999999</v>
      </c>
      <c r="I221" s="250"/>
      <c r="J221" s="246"/>
      <c r="K221" s="246"/>
      <c r="L221" s="251"/>
      <c r="M221" s="252"/>
      <c r="N221" s="253"/>
      <c r="O221" s="253"/>
      <c r="P221" s="253"/>
      <c r="Q221" s="253"/>
      <c r="R221" s="253"/>
      <c r="S221" s="253"/>
      <c r="T221" s="254"/>
      <c r="U221" s="13"/>
      <c r="V221" s="13"/>
      <c r="W221" s="13"/>
      <c r="X221" s="13"/>
      <c r="Y221" s="13"/>
      <c r="Z221" s="13"/>
      <c r="AA221" s="13"/>
      <c r="AB221" s="13"/>
      <c r="AC221" s="13"/>
      <c r="AD221" s="13"/>
      <c r="AE221" s="13"/>
      <c r="AT221" s="255" t="s">
        <v>173</v>
      </c>
      <c r="AU221" s="255" t="s">
        <v>86</v>
      </c>
      <c r="AV221" s="13" t="s">
        <v>86</v>
      </c>
      <c r="AW221" s="13" t="s">
        <v>37</v>
      </c>
      <c r="AX221" s="13" t="s">
        <v>76</v>
      </c>
      <c r="AY221" s="255" t="s">
        <v>162</v>
      </c>
    </row>
    <row r="222" s="14" customFormat="1">
      <c r="A222" s="14"/>
      <c r="B222" s="256"/>
      <c r="C222" s="257"/>
      <c r="D222" s="241" t="s">
        <v>173</v>
      </c>
      <c r="E222" s="258" t="s">
        <v>19</v>
      </c>
      <c r="F222" s="259" t="s">
        <v>1195</v>
      </c>
      <c r="G222" s="257"/>
      <c r="H222" s="260">
        <v>54.399999999999999</v>
      </c>
      <c r="I222" s="261"/>
      <c r="J222" s="257"/>
      <c r="K222" s="257"/>
      <c r="L222" s="262"/>
      <c r="M222" s="263"/>
      <c r="N222" s="264"/>
      <c r="O222" s="264"/>
      <c r="P222" s="264"/>
      <c r="Q222" s="264"/>
      <c r="R222" s="264"/>
      <c r="S222" s="264"/>
      <c r="T222" s="265"/>
      <c r="U222" s="14"/>
      <c r="V222" s="14"/>
      <c r="W222" s="14"/>
      <c r="X222" s="14"/>
      <c r="Y222" s="14"/>
      <c r="Z222" s="14"/>
      <c r="AA222" s="14"/>
      <c r="AB222" s="14"/>
      <c r="AC222" s="14"/>
      <c r="AD222" s="14"/>
      <c r="AE222" s="14"/>
      <c r="AT222" s="266" t="s">
        <v>173</v>
      </c>
      <c r="AU222" s="266" t="s">
        <v>86</v>
      </c>
      <c r="AV222" s="14" t="s">
        <v>176</v>
      </c>
      <c r="AW222" s="14" t="s">
        <v>37</v>
      </c>
      <c r="AX222" s="14" t="s">
        <v>76</v>
      </c>
      <c r="AY222" s="266" t="s">
        <v>162</v>
      </c>
    </row>
    <row r="223" s="15" customFormat="1">
      <c r="A223" s="15"/>
      <c r="B223" s="267"/>
      <c r="C223" s="268"/>
      <c r="D223" s="241" t="s">
        <v>173</v>
      </c>
      <c r="E223" s="269" t="s">
        <v>19</v>
      </c>
      <c r="F223" s="270" t="s">
        <v>177</v>
      </c>
      <c r="G223" s="268"/>
      <c r="H223" s="271">
        <v>3865.0000000000005</v>
      </c>
      <c r="I223" s="272"/>
      <c r="J223" s="268"/>
      <c r="K223" s="268"/>
      <c r="L223" s="273"/>
      <c r="M223" s="274"/>
      <c r="N223" s="275"/>
      <c r="O223" s="275"/>
      <c r="P223" s="275"/>
      <c r="Q223" s="275"/>
      <c r="R223" s="275"/>
      <c r="S223" s="275"/>
      <c r="T223" s="276"/>
      <c r="U223" s="15"/>
      <c r="V223" s="15"/>
      <c r="W223" s="15"/>
      <c r="X223" s="15"/>
      <c r="Y223" s="15"/>
      <c r="Z223" s="15"/>
      <c r="AA223" s="15"/>
      <c r="AB223" s="15"/>
      <c r="AC223" s="15"/>
      <c r="AD223" s="15"/>
      <c r="AE223" s="15"/>
      <c r="AT223" s="277" t="s">
        <v>173</v>
      </c>
      <c r="AU223" s="277" t="s">
        <v>86</v>
      </c>
      <c r="AV223" s="15" t="s">
        <v>169</v>
      </c>
      <c r="AW223" s="15" t="s">
        <v>37</v>
      </c>
      <c r="AX223" s="15" t="s">
        <v>84</v>
      </c>
      <c r="AY223" s="277" t="s">
        <v>162</v>
      </c>
    </row>
    <row r="224" s="2" customFormat="1" ht="16.5" customHeight="1">
      <c r="A224" s="40"/>
      <c r="B224" s="41"/>
      <c r="C224" s="228" t="s">
        <v>7</v>
      </c>
      <c r="D224" s="228" t="s">
        <v>164</v>
      </c>
      <c r="E224" s="229" t="s">
        <v>1332</v>
      </c>
      <c r="F224" s="230" t="s">
        <v>1333</v>
      </c>
      <c r="G224" s="231" t="s">
        <v>167</v>
      </c>
      <c r="H224" s="232">
        <v>270.69999999999999</v>
      </c>
      <c r="I224" s="233"/>
      <c r="J224" s="234">
        <f>ROUND(I224*H224,2)</f>
        <v>0</v>
      </c>
      <c r="K224" s="230" t="s">
        <v>168</v>
      </c>
      <c r="L224" s="46"/>
      <c r="M224" s="235" t="s">
        <v>19</v>
      </c>
      <c r="N224" s="236" t="s">
        <v>47</v>
      </c>
      <c r="O224" s="86"/>
      <c r="P224" s="237">
        <f>O224*H224</f>
        <v>0</v>
      </c>
      <c r="Q224" s="237">
        <v>0.00056999999999999998</v>
      </c>
      <c r="R224" s="237">
        <f>Q224*H224</f>
        <v>0.15429899999999999</v>
      </c>
      <c r="S224" s="237">
        <v>0</v>
      </c>
      <c r="T224" s="238">
        <f>S224*H224</f>
        <v>0</v>
      </c>
      <c r="U224" s="40"/>
      <c r="V224" s="40"/>
      <c r="W224" s="40"/>
      <c r="X224" s="40"/>
      <c r="Y224" s="40"/>
      <c r="Z224" s="40"/>
      <c r="AA224" s="40"/>
      <c r="AB224" s="40"/>
      <c r="AC224" s="40"/>
      <c r="AD224" s="40"/>
      <c r="AE224" s="40"/>
      <c r="AR224" s="239" t="s">
        <v>169</v>
      </c>
      <c r="AT224" s="239" t="s">
        <v>164</v>
      </c>
      <c r="AU224" s="239" t="s">
        <v>86</v>
      </c>
      <c r="AY224" s="19" t="s">
        <v>162</v>
      </c>
      <c r="BE224" s="240">
        <f>IF(N224="základní",J224,0)</f>
        <v>0</v>
      </c>
      <c r="BF224" s="240">
        <f>IF(N224="snížená",J224,0)</f>
        <v>0</v>
      </c>
      <c r="BG224" s="240">
        <f>IF(N224="zákl. přenesená",J224,0)</f>
        <v>0</v>
      </c>
      <c r="BH224" s="240">
        <f>IF(N224="sníž. přenesená",J224,0)</f>
        <v>0</v>
      </c>
      <c r="BI224" s="240">
        <f>IF(N224="nulová",J224,0)</f>
        <v>0</v>
      </c>
      <c r="BJ224" s="19" t="s">
        <v>84</v>
      </c>
      <c r="BK224" s="240">
        <f>ROUND(I224*H224,2)</f>
        <v>0</v>
      </c>
      <c r="BL224" s="19" t="s">
        <v>169</v>
      </c>
      <c r="BM224" s="239" t="s">
        <v>1334</v>
      </c>
    </row>
    <row r="225" s="2" customFormat="1">
      <c r="A225" s="40"/>
      <c r="B225" s="41"/>
      <c r="C225" s="42"/>
      <c r="D225" s="241" t="s">
        <v>171</v>
      </c>
      <c r="E225" s="42"/>
      <c r="F225" s="242" t="s">
        <v>1335</v>
      </c>
      <c r="G225" s="42"/>
      <c r="H225" s="42"/>
      <c r="I225" s="148"/>
      <c r="J225" s="42"/>
      <c r="K225" s="42"/>
      <c r="L225" s="46"/>
      <c r="M225" s="243"/>
      <c r="N225" s="244"/>
      <c r="O225" s="86"/>
      <c r="P225" s="86"/>
      <c r="Q225" s="86"/>
      <c r="R225" s="86"/>
      <c r="S225" s="86"/>
      <c r="T225" s="87"/>
      <c r="U225" s="40"/>
      <c r="V225" s="40"/>
      <c r="W225" s="40"/>
      <c r="X225" s="40"/>
      <c r="Y225" s="40"/>
      <c r="Z225" s="40"/>
      <c r="AA225" s="40"/>
      <c r="AB225" s="40"/>
      <c r="AC225" s="40"/>
      <c r="AD225" s="40"/>
      <c r="AE225" s="40"/>
      <c r="AT225" s="19" t="s">
        <v>171</v>
      </c>
      <c r="AU225" s="19" t="s">
        <v>86</v>
      </c>
    </row>
    <row r="226" s="12" customFormat="1" ht="22.8" customHeight="1">
      <c r="A226" s="12"/>
      <c r="B226" s="212"/>
      <c r="C226" s="213"/>
      <c r="D226" s="214" t="s">
        <v>75</v>
      </c>
      <c r="E226" s="226" t="s">
        <v>702</v>
      </c>
      <c r="F226" s="226" t="s">
        <v>703</v>
      </c>
      <c r="G226" s="213"/>
      <c r="H226" s="213"/>
      <c r="I226" s="216"/>
      <c r="J226" s="227">
        <f>BK226</f>
        <v>0</v>
      </c>
      <c r="K226" s="213"/>
      <c r="L226" s="218"/>
      <c r="M226" s="219"/>
      <c r="N226" s="220"/>
      <c r="O226" s="220"/>
      <c r="P226" s="221">
        <f>SUM(P227:P228)</f>
        <v>0</v>
      </c>
      <c r="Q226" s="220"/>
      <c r="R226" s="221">
        <f>SUM(R227:R228)</f>
        <v>0</v>
      </c>
      <c r="S226" s="220"/>
      <c r="T226" s="222">
        <f>SUM(T227:T228)</f>
        <v>0</v>
      </c>
      <c r="U226" s="12"/>
      <c r="V226" s="12"/>
      <c r="W226" s="12"/>
      <c r="X226" s="12"/>
      <c r="Y226" s="12"/>
      <c r="Z226" s="12"/>
      <c r="AA226" s="12"/>
      <c r="AB226" s="12"/>
      <c r="AC226" s="12"/>
      <c r="AD226" s="12"/>
      <c r="AE226" s="12"/>
      <c r="AR226" s="223" t="s">
        <v>84</v>
      </c>
      <c r="AT226" s="224" t="s">
        <v>75</v>
      </c>
      <c r="AU226" s="224" t="s">
        <v>84</v>
      </c>
      <c r="AY226" s="223" t="s">
        <v>162</v>
      </c>
      <c r="BK226" s="225">
        <f>SUM(BK227:BK228)</f>
        <v>0</v>
      </c>
    </row>
    <row r="227" s="2" customFormat="1" ht="21.75" customHeight="1">
      <c r="A227" s="40"/>
      <c r="B227" s="41"/>
      <c r="C227" s="228" t="s">
        <v>294</v>
      </c>
      <c r="D227" s="228" t="s">
        <v>164</v>
      </c>
      <c r="E227" s="229" t="s">
        <v>1336</v>
      </c>
      <c r="F227" s="230" t="s">
        <v>1337</v>
      </c>
      <c r="G227" s="231" t="s">
        <v>334</v>
      </c>
      <c r="H227" s="232">
        <v>135.21100000000001</v>
      </c>
      <c r="I227" s="233"/>
      <c r="J227" s="234">
        <f>ROUND(I227*H227,2)</f>
        <v>0</v>
      </c>
      <c r="K227" s="230" t="s">
        <v>168</v>
      </c>
      <c r="L227" s="46"/>
      <c r="M227" s="235" t="s">
        <v>19</v>
      </c>
      <c r="N227" s="236" t="s">
        <v>47</v>
      </c>
      <c r="O227" s="86"/>
      <c r="P227" s="237">
        <f>O227*H227</f>
        <v>0</v>
      </c>
      <c r="Q227" s="237">
        <v>0</v>
      </c>
      <c r="R227" s="237">
        <f>Q227*H227</f>
        <v>0</v>
      </c>
      <c r="S227" s="237">
        <v>0</v>
      </c>
      <c r="T227" s="238">
        <f>S227*H227</f>
        <v>0</v>
      </c>
      <c r="U227" s="40"/>
      <c r="V227" s="40"/>
      <c r="W227" s="40"/>
      <c r="X227" s="40"/>
      <c r="Y227" s="40"/>
      <c r="Z227" s="40"/>
      <c r="AA227" s="40"/>
      <c r="AB227" s="40"/>
      <c r="AC227" s="40"/>
      <c r="AD227" s="40"/>
      <c r="AE227" s="40"/>
      <c r="AR227" s="239" t="s">
        <v>169</v>
      </c>
      <c r="AT227" s="239" t="s">
        <v>164</v>
      </c>
      <c r="AU227" s="239" t="s">
        <v>86</v>
      </c>
      <c r="AY227" s="19" t="s">
        <v>162</v>
      </c>
      <c r="BE227" s="240">
        <f>IF(N227="základní",J227,0)</f>
        <v>0</v>
      </c>
      <c r="BF227" s="240">
        <f>IF(N227="snížená",J227,0)</f>
        <v>0</v>
      </c>
      <c r="BG227" s="240">
        <f>IF(N227="zákl. přenesená",J227,0)</f>
        <v>0</v>
      </c>
      <c r="BH227" s="240">
        <f>IF(N227="sníž. přenesená",J227,0)</f>
        <v>0</v>
      </c>
      <c r="BI227" s="240">
        <f>IF(N227="nulová",J227,0)</f>
        <v>0</v>
      </c>
      <c r="BJ227" s="19" t="s">
        <v>84</v>
      </c>
      <c r="BK227" s="240">
        <f>ROUND(I227*H227,2)</f>
        <v>0</v>
      </c>
      <c r="BL227" s="19" t="s">
        <v>169</v>
      </c>
      <c r="BM227" s="239" t="s">
        <v>1338</v>
      </c>
    </row>
    <row r="228" s="2" customFormat="1">
      <c r="A228" s="40"/>
      <c r="B228" s="41"/>
      <c r="C228" s="42"/>
      <c r="D228" s="241" t="s">
        <v>171</v>
      </c>
      <c r="E228" s="42"/>
      <c r="F228" s="242" t="s">
        <v>1339</v>
      </c>
      <c r="G228" s="42"/>
      <c r="H228" s="42"/>
      <c r="I228" s="148"/>
      <c r="J228" s="42"/>
      <c r="K228" s="42"/>
      <c r="L228" s="46"/>
      <c r="M228" s="303"/>
      <c r="N228" s="304"/>
      <c r="O228" s="300"/>
      <c r="P228" s="300"/>
      <c r="Q228" s="300"/>
      <c r="R228" s="300"/>
      <c r="S228" s="300"/>
      <c r="T228" s="305"/>
      <c r="U228" s="40"/>
      <c r="V228" s="40"/>
      <c r="W228" s="40"/>
      <c r="X228" s="40"/>
      <c r="Y228" s="40"/>
      <c r="Z228" s="40"/>
      <c r="AA228" s="40"/>
      <c r="AB228" s="40"/>
      <c r="AC228" s="40"/>
      <c r="AD228" s="40"/>
      <c r="AE228" s="40"/>
      <c r="AT228" s="19" t="s">
        <v>171</v>
      </c>
      <c r="AU228" s="19" t="s">
        <v>86</v>
      </c>
    </row>
    <row r="229" s="2" customFormat="1" ht="6.96" customHeight="1">
      <c r="A229" s="40"/>
      <c r="B229" s="61"/>
      <c r="C229" s="62"/>
      <c r="D229" s="62"/>
      <c r="E229" s="62"/>
      <c r="F229" s="62"/>
      <c r="G229" s="62"/>
      <c r="H229" s="62"/>
      <c r="I229" s="177"/>
      <c r="J229" s="62"/>
      <c r="K229" s="62"/>
      <c r="L229" s="46"/>
      <c r="M229" s="40"/>
      <c r="O229" s="40"/>
      <c r="P229" s="40"/>
      <c r="Q229" s="40"/>
      <c r="R229" s="40"/>
      <c r="S229" s="40"/>
      <c r="T229" s="40"/>
      <c r="U229" s="40"/>
      <c r="V229" s="40"/>
      <c r="W229" s="40"/>
      <c r="X229" s="40"/>
      <c r="Y229" s="40"/>
      <c r="Z229" s="40"/>
      <c r="AA229" s="40"/>
      <c r="AB229" s="40"/>
      <c r="AC229" s="40"/>
      <c r="AD229" s="40"/>
      <c r="AE229" s="40"/>
    </row>
  </sheetData>
  <sheetProtection sheet="1" autoFilter="0" formatColumns="0" formatRows="0" objects="1" scenarios="1" spinCount="100000" saltValue="rSC6ZOw58ejC3Ocj1j7i5vebilZC/JVc6szzG2kDTSY34GucIkcDg+yzXk95i6oCMWzkP57jDaDIDpmIMVdXmA==" hashValue="ScjLBKAn8lfTaZ9WPE80xCCnTvUUdnPyYTCfKbasNLFQtjVo6IJDY3V+Cemu6M306UlpsGSe8omVVDRsPQWCTw==" algorithmName="SHA-512" password="CC35"/>
  <autoFilter ref="C89:K228"/>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9" t="s">
        <v>99</v>
      </c>
    </row>
    <row r="3" s="1" customFormat="1" ht="6.96" customHeight="1">
      <c r="B3" s="141"/>
      <c r="C3" s="142"/>
      <c r="D3" s="142"/>
      <c r="E3" s="142"/>
      <c r="F3" s="142"/>
      <c r="G3" s="142"/>
      <c r="H3" s="142"/>
      <c r="I3" s="143"/>
      <c r="J3" s="142"/>
      <c r="K3" s="142"/>
      <c r="L3" s="22"/>
      <c r="AT3" s="19" t="s">
        <v>86</v>
      </c>
    </row>
    <row r="4" s="1" customFormat="1" ht="24.96" customHeight="1">
      <c r="B4" s="22"/>
      <c r="D4" s="144" t="s">
        <v>127</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Splašková kanalizace Mělice s převedením odpadníchvod do Lohenic</v>
      </c>
      <c r="F7" s="146"/>
      <c r="G7" s="146"/>
      <c r="H7" s="146"/>
      <c r="I7" s="140"/>
      <c r="L7" s="22"/>
    </row>
    <row r="8" s="1" customFormat="1" ht="12" customHeight="1">
      <c r="B8" s="22"/>
      <c r="D8" s="146" t="s">
        <v>128</v>
      </c>
      <c r="I8" s="140"/>
      <c r="L8" s="22"/>
    </row>
    <row r="9" s="2" customFormat="1" ht="16.5" customHeight="1">
      <c r="A9" s="40"/>
      <c r="B9" s="46"/>
      <c r="C9" s="40"/>
      <c r="D9" s="40"/>
      <c r="E9" s="147" t="s">
        <v>1215</v>
      </c>
      <c r="F9" s="40"/>
      <c r="G9" s="40"/>
      <c r="H9" s="40"/>
      <c r="I9" s="148"/>
      <c r="J9" s="40"/>
      <c r="K9" s="40"/>
      <c r="L9" s="149"/>
      <c r="S9" s="40"/>
      <c r="T9" s="40"/>
      <c r="U9" s="40"/>
      <c r="V9" s="40"/>
      <c r="W9" s="40"/>
      <c r="X9" s="40"/>
      <c r="Y9" s="40"/>
      <c r="Z9" s="40"/>
      <c r="AA9" s="40"/>
      <c r="AB9" s="40"/>
      <c r="AC9" s="40"/>
      <c r="AD9" s="40"/>
      <c r="AE9" s="40"/>
    </row>
    <row r="10" s="2" customFormat="1" ht="12" customHeight="1">
      <c r="A10" s="40"/>
      <c r="B10" s="46"/>
      <c r="C10" s="40"/>
      <c r="D10" s="146" t="s">
        <v>1216</v>
      </c>
      <c r="E10" s="40"/>
      <c r="F10" s="40"/>
      <c r="G10" s="40"/>
      <c r="H10" s="40"/>
      <c r="I10" s="148"/>
      <c r="J10" s="40"/>
      <c r="K10" s="40"/>
      <c r="L10" s="149"/>
      <c r="S10" s="40"/>
      <c r="T10" s="40"/>
      <c r="U10" s="40"/>
      <c r="V10" s="40"/>
      <c r="W10" s="40"/>
      <c r="X10" s="40"/>
      <c r="Y10" s="40"/>
      <c r="Z10" s="40"/>
      <c r="AA10" s="40"/>
      <c r="AB10" s="40"/>
      <c r="AC10" s="40"/>
      <c r="AD10" s="40"/>
      <c r="AE10" s="40"/>
    </row>
    <row r="11" s="2" customFormat="1" ht="16.5" customHeight="1">
      <c r="A11" s="40"/>
      <c r="B11" s="46"/>
      <c r="C11" s="40"/>
      <c r="D11" s="40"/>
      <c r="E11" s="150" t="s">
        <v>1340</v>
      </c>
      <c r="F11" s="40"/>
      <c r="G11" s="40"/>
      <c r="H11" s="40"/>
      <c r="I11" s="148"/>
      <c r="J11" s="40"/>
      <c r="K11" s="40"/>
      <c r="L11" s="149"/>
      <c r="S11" s="40"/>
      <c r="T11" s="40"/>
      <c r="U11" s="40"/>
      <c r="V11" s="40"/>
      <c r="W11" s="40"/>
      <c r="X11" s="40"/>
      <c r="Y11" s="40"/>
      <c r="Z11" s="40"/>
      <c r="AA11" s="40"/>
      <c r="AB11" s="40"/>
      <c r="AC11" s="40"/>
      <c r="AD11" s="40"/>
      <c r="AE11" s="40"/>
    </row>
    <row r="12" s="2" customFormat="1">
      <c r="A12" s="40"/>
      <c r="B12" s="46"/>
      <c r="C12" s="40"/>
      <c r="D12" s="40"/>
      <c r="E12" s="40"/>
      <c r="F12" s="40"/>
      <c r="G12" s="40"/>
      <c r="H12" s="40"/>
      <c r="I12" s="148"/>
      <c r="J12" s="40"/>
      <c r="K12" s="40"/>
      <c r="L12" s="149"/>
      <c r="S12" s="40"/>
      <c r="T12" s="40"/>
      <c r="U12" s="40"/>
      <c r="V12" s="40"/>
      <c r="W12" s="40"/>
      <c r="X12" s="40"/>
      <c r="Y12" s="40"/>
      <c r="Z12" s="40"/>
      <c r="AA12" s="40"/>
      <c r="AB12" s="40"/>
      <c r="AC12" s="40"/>
      <c r="AD12" s="40"/>
      <c r="AE12" s="40"/>
    </row>
    <row r="13" s="2" customFormat="1" ht="12" customHeight="1">
      <c r="A13" s="40"/>
      <c r="B13" s="46"/>
      <c r="C13" s="40"/>
      <c r="D13" s="146" t="s">
        <v>18</v>
      </c>
      <c r="E13" s="40"/>
      <c r="F13" s="135" t="s">
        <v>19</v>
      </c>
      <c r="G13" s="40"/>
      <c r="H13" s="40"/>
      <c r="I13" s="151" t="s">
        <v>20</v>
      </c>
      <c r="J13" s="135" t="s">
        <v>19</v>
      </c>
      <c r="K13" s="40"/>
      <c r="L13" s="149"/>
      <c r="S13" s="40"/>
      <c r="T13" s="40"/>
      <c r="U13" s="40"/>
      <c r="V13" s="40"/>
      <c r="W13" s="40"/>
      <c r="X13" s="40"/>
      <c r="Y13" s="40"/>
      <c r="Z13" s="40"/>
      <c r="AA13" s="40"/>
      <c r="AB13" s="40"/>
      <c r="AC13" s="40"/>
      <c r="AD13" s="40"/>
      <c r="AE13" s="40"/>
    </row>
    <row r="14" s="2" customFormat="1" ht="12" customHeight="1">
      <c r="A14" s="40"/>
      <c r="B14" s="46"/>
      <c r="C14" s="40"/>
      <c r="D14" s="146" t="s">
        <v>21</v>
      </c>
      <c r="E14" s="40"/>
      <c r="F14" s="135" t="s">
        <v>22</v>
      </c>
      <c r="G14" s="40"/>
      <c r="H14" s="40"/>
      <c r="I14" s="151" t="s">
        <v>23</v>
      </c>
      <c r="J14" s="152" t="str">
        <f>'Rekapitulace stavby'!AN8</f>
        <v>24. 5. 2019</v>
      </c>
      <c r="K14" s="40"/>
      <c r="L14" s="149"/>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8"/>
      <c r="J15" s="40"/>
      <c r="K15" s="40"/>
      <c r="L15" s="149"/>
      <c r="S15" s="40"/>
      <c r="T15" s="40"/>
      <c r="U15" s="40"/>
      <c r="V15" s="40"/>
      <c r="W15" s="40"/>
      <c r="X15" s="40"/>
      <c r="Y15" s="40"/>
      <c r="Z15" s="40"/>
      <c r="AA15" s="40"/>
      <c r="AB15" s="40"/>
      <c r="AC15" s="40"/>
      <c r="AD15" s="40"/>
      <c r="AE15" s="40"/>
    </row>
    <row r="16" s="2" customFormat="1" ht="12" customHeight="1">
      <c r="A16" s="40"/>
      <c r="B16" s="46"/>
      <c r="C16" s="40"/>
      <c r="D16" s="146" t="s">
        <v>25</v>
      </c>
      <c r="E16" s="40"/>
      <c r="F16" s="40"/>
      <c r="G16" s="40"/>
      <c r="H16" s="40"/>
      <c r="I16" s="151" t="s">
        <v>26</v>
      </c>
      <c r="J16" s="135" t="s">
        <v>19</v>
      </c>
      <c r="K16" s="40"/>
      <c r="L16" s="149"/>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51" t="s">
        <v>29</v>
      </c>
      <c r="J17" s="135" t="s">
        <v>19</v>
      </c>
      <c r="K17" s="40"/>
      <c r="L17" s="149"/>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8"/>
      <c r="J18" s="40"/>
      <c r="K18" s="40"/>
      <c r="L18" s="149"/>
      <c r="S18" s="40"/>
      <c r="T18" s="40"/>
      <c r="U18" s="40"/>
      <c r="V18" s="40"/>
      <c r="W18" s="40"/>
      <c r="X18" s="40"/>
      <c r="Y18" s="40"/>
      <c r="Z18" s="40"/>
      <c r="AA18" s="40"/>
      <c r="AB18" s="40"/>
      <c r="AC18" s="40"/>
      <c r="AD18" s="40"/>
      <c r="AE18" s="40"/>
    </row>
    <row r="19" s="2" customFormat="1" ht="12" customHeight="1">
      <c r="A19" s="40"/>
      <c r="B19" s="46"/>
      <c r="C19" s="40"/>
      <c r="D19" s="146" t="s">
        <v>31</v>
      </c>
      <c r="E19" s="40"/>
      <c r="F19" s="40"/>
      <c r="G19" s="40"/>
      <c r="H19" s="40"/>
      <c r="I19" s="151" t="s">
        <v>26</v>
      </c>
      <c r="J19" s="35" t="str">
        <f>'Rekapitulace stavby'!AN13</f>
        <v>Vyplň údaj</v>
      </c>
      <c r="K19" s="40"/>
      <c r="L19" s="149"/>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1" t="s">
        <v>29</v>
      </c>
      <c r="J20" s="35" t="str">
        <f>'Rekapitulace stavby'!AN14</f>
        <v>Vyplň údaj</v>
      </c>
      <c r="K20" s="40"/>
      <c r="L20" s="149"/>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8"/>
      <c r="J21" s="40"/>
      <c r="K21" s="40"/>
      <c r="L21" s="149"/>
      <c r="S21" s="40"/>
      <c r="T21" s="40"/>
      <c r="U21" s="40"/>
      <c r="V21" s="40"/>
      <c r="W21" s="40"/>
      <c r="X21" s="40"/>
      <c r="Y21" s="40"/>
      <c r="Z21" s="40"/>
      <c r="AA21" s="40"/>
      <c r="AB21" s="40"/>
      <c r="AC21" s="40"/>
      <c r="AD21" s="40"/>
      <c r="AE21" s="40"/>
    </row>
    <row r="22" s="2" customFormat="1" ht="12" customHeight="1">
      <c r="A22" s="40"/>
      <c r="B22" s="46"/>
      <c r="C22" s="40"/>
      <c r="D22" s="146" t="s">
        <v>33</v>
      </c>
      <c r="E22" s="40"/>
      <c r="F22" s="40"/>
      <c r="G22" s="40"/>
      <c r="H22" s="40"/>
      <c r="I22" s="151" t="s">
        <v>26</v>
      </c>
      <c r="J22" s="135" t="s">
        <v>19</v>
      </c>
      <c r="K22" s="40"/>
      <c r="L22" s="149"/>
      <c r="S22" s="40"/>
      <c r="T22" s="40"/>
      <c r="U22" s="40"/>
      <c r="V22" s="40"/>
      <c r="W22" s="40"/>
      <c r="X22" s="40"/>
      <c r="Y22" s="40"/>
      <c r="Z22" s="40"/>
      <c r="AA22" s="40"/>
      <c r="AB22" s="40"/>
      <c r="AC22" s="40"/>
      <c r="AD22" s="40"/>
      <c r="AE22" s="40"/>
    </row>
    <row r="23" s="2" customFormat="1" ht="18" customHeight="1">
      <c r="A23" s="40"/>
      <c r="B23" s="46"/>
      <c r="C23" s="40"/>
      <c r="D23" s="40"/>
      <c r="E23" s="135" t="s">
        <v>35</v>
      </c>
      <c r="F23" s="40"/>
      <c r="G23" s="40"/>
      <c r="H23" s="40"/>
      <c r="I23" s="151" t="s">
        <v>29</v>
      </c>
      <c r="J23" s="135" t="s">
        <v>19</v>
      </c>
      <c r="K23" s="40"/>
      <c r="L23" s="149"/>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8"/>
      <c r="J24" s="40"/>
      <c r="K24" s="40"/>
      <c r="L24" s="149"/>
      <c r="S24" s="40"/>
      <c r="T24" s="40"/>
      <c r="U24" s="40"/>
      <c r="V24" s="40"/>
      <c r="W24" s="40"/>
      <c r="X24" s="40"/>
      <c r="Y24" s="40"/>
      <c r="Z24" s="40"/>
      <c r="AA24" s="40"/>
      <c r="AB24" s="40"/>
      <c r="AC24" s="40"/>
      <c r="AD24" s="40"/>
      <c r="AE24" s="40"/>
    </row>
    <row r="25" s="2" customFormat="1" ht="12" customHeight="1">
      <c r="A25" s="40"/>
      <c r="B25" s="46"/>
      <c r="C25" s="40"/>
      <c r="D25" s="146" t="s">
        <v>38</v>
      </c>
      <c r="E25" s="40"/>
      <c r="F25" s="40"/>
      <c r="G25" s="40"/>
      <c r="H25" s="40"/>
      <c r="I25" s="151" t="s">
        <v>26</v>
      </c>
      <c r="J25" s="135" t="s">
        <v>19</v>
      </c>
      <c r="K25" s="40"/>
      <c r="L25" s="149"/>
      <c r="S25" s="40"/>
      <c r="T25" s="40"/>
      <c r="U25" s="40"/>
      <c r="V25" s="40"/>
      <c r="W25" s="40"/>
      <c r="X25" s="40"/>
      <c r="Y25" s="40"/>
      <c r="Z25" s="40"/>
      <c r="AA25" s="40"/>
      <c r="AB25" s="40"/>
      <c r="AC25" s="40"/>
      <c r="AD25" s="40"/>
      <c r="AE25" s="40"/>
    </row>
    <row r="26" s="2" customFormat="1" ht="18" customHeight="1">
      <c r="A26" s="40"/>
      <c r="B26" s="46"/>
      <c r="C26" s="40"/>
      <c r="D26" s="40"/>
      <c r="E26" s="135" t="s">
        <v>130</v>
      </c>
      <c r="F26" s="40"/>
      <c r="G26" s="40"/>
      <c r="H26" s="40"/>
      <c r="I26" s="151" t="s">
        <v>29</v>
      </c>
      <c r="J26" s="135" t="s">
        <v>19</v>
      </c>
      <c r="K26" s="40"/>
      <c r="L26" s="149"/>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8"/>
      <c r="J27" s="40"/>
      <c r="K27" s="40"/>
      <c r="L27" s="149"/>
      <c r="S27" s="40"/>
      <c r="T27" s="40"/>
      <c r="U27" s="40"/>
      <c r="V27" s="40"/>
      <c r="W27" s="40"/>
      <c r="X27" s="40"/>
      <c r="Y27" s="40"/>
      <c r="Z27" s="40"/>
      <c r="AA27" s="40"/>
      <c r="AB27" s="40"/>
      <c r="AC27" s="40"/>
      <c r="AD27" s="40"/>
      <c r="AE27" s="40"/>
    </row>
    <row r="28" s="2" customFormat="1" ht="12" customHeight="1">
      <c r="A28" s="40"/>
      <c r="B28" s="46"/>
      <c r="C28" s="40"/>
      <c r="D28" s="146" t="s">
        <v>40</v>
      </c>
      <c r="E28" s="40"/>
      <c r="F28" s="40"/>
      <c r="G28" s="40"/>
      <c r="H28" s="40"/>
      <c r="I28" s="148"/>
      <c r="J28" s="40"/>
      <c r="K28" s="40"/>
      <c r="L28" s="149"/>
      <c r="S28" s="40"/>
      <c r="T28" s="40"/>
      <c r="U28" s="40"/>
      <c r="V28" s="40"/>
      <c r="W28" s="40"/>
      <c r="X28" s="40"/>
      <c r="Y28" s="40"/>
      <c r="Z28" s="40"/>
      <c r="AA28" s="40"/>
      <c r="AB28" s="40"/>
      <c r="AC28" s="40"/>
      <c r="AD28" s="40"/>
      <c r="AE28" s="40"/>
    </row>
    <row r="29" s="8" customFormat="1" ht="16.5" customHeight="1">
      <c r="A29" s="153"/>
      <c r="B29" s="154"/>
      <c r="C29" s="153"/>
      <c r="D29" s="153"/>
      <c r="E29" s="155" t="s">
        <v>19</v>
      </c>
      <c r="F29" s="155"/>
      <c r="G29" s="155"/>
      <c r="H29" s="155"/>
      <c r="I29" s="156"/>
      <c r="J29" s="153"/>
      <c r="K29" s="153"/>
      <c r="L29" s="157"/>
      <c r="S29" s="153"/>
      <c r="T29" s="153"/>
      <c r="U29" s="153"/>
      <c r="V29" s="153"/>
      <c r="W29" s="153"/>
      <c r="X29" s="153"/>
      <c r="Y29" s="153"/>
      <c r="Z29" s="153"/>
      <c r="AA29" s="153"/>
      <c r="AB29" s="153"/>
      <c r="AC29" s="153"/>
      <c r="AD29" s="153"/>
      <c r="AE29" s="153"/>
    </row>
    <row r="30" s="2" customFormat="1" ht="6.96" customHeight="1">
      <c r="A30" s="40"/>
      <c r="B30" s="46"/>
      <c r="C30" s="40"/>
      <c r="D30" s="40"/>
      <c r="E30" s="40"/>
      <c r="F30" s="40"/>
      <c r="G30" s="40"/>
      <c r="H30" s="40"/>
      <c r="I30" s="148"/>
      <c r="J30" s="40"/>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25.44" customHeight="1">
      <c r="A32" s="40"/>
      <c r="B32" s="46"/>
      <c r="C32" s="40"/>
      <c r="D32" s="160" t="s">
        <v>42</v>
      </c>
      <c r="E32" s="40"/>
      <c r="F32" s="40"/>
      <c r="G32" s="40"/>
      <c r="H32" s="40"/>
      <c r="I32" s="148"/>
      <c r="J32" s="161">
        <f>ROUND(J90, 2)</f>
        <v>0</v>
      </c>
      <c r="K32" s="40"/>
      <c r="L32" s="149"/>
      <c r="S32" s="40"/>
      <c r="T32" s="40"/>
      <c r="U32" s="40"/>
      <c r="V32" s="40"/>
      <c r="W32" s="40"/>
      <c r="X32" s="40"/>
      <c r="Y32" s="40"/>
      <c r="Z32" s="40"/>
      <c r="AA32" s="40"/>
      <c r="AB32" s="40"/>
      <c r="AC32" s="40"/>
      <c r="AD32" s="40"/>
      <c r="AE32" s="40"/>
    </row>
    <row r="33" s="2" customFormat="1" ht="6.96" customHeight="1">
      <c r="A33" s="40"/>
      <c r="B33" s="46"/>
      <c r="C33" s="40"/>
      <c r="D33" s="158"/>
      <c r="E33" s="158"/>
      <c r="F33" s="158"/>
      <c r="G33" s="158"/>
      <c r="H33" s="158"/>
      <c r="I33" s="159"/>
      <c r="J33" s="158"/>
      <c r="K33" s="158"/>
      <c r="L33" s="149"/>
      <c r="S33" s="40"/>
      <c r="T33" s="40"/>
      <c r="U33" s="40"/>
      <c r="V33" s="40"/>
      <c r="W33" s="40"/>
      <c r="X33" s="40"/>
      <c r="Y33" s="40"/>
      <c r="Z33" s="40"/>
      <c r="AA33" s="40"/>
      <c r="AB33" s="40"/>
      <c r="AC33" s="40"/>
      <c r="AD33" s="40"/>
      <c r="AE33" s="40"/>
    </row>
    <row r="34" s="2" customFormat="1" ht="14.4" customHeight="1">
      <c r="A34" s="40"/>
      <c r="B34" s="46"/>
      <c r="C34" s="40"/>
      <c r="D34" s="40"/>
      <c r="E34" s="40"/>
      <c r="F34" s="162" t="s">
        <v>44</v>
      </c>
      <c r="G34" s="40"/>
      <c r="H34" s="40"/>
      <c r="I34" s="163" t="s">
        <v>43</v>
      </c>
      <c r="J34" s="162" t="s">
        <v>45</v>
      </c>
      <c r="K34" s="40"/>
      <c r="L34" s="149"/>
      <c r="S34" s="40"/>
      <c r="T34" s="40"/>
      <c r="U34" s="40"/>
      <c r="V34" s="40"/>
      <c r="W34" s="40"/>
      <c r="X34" s="40"/>
      <c r="Y34" s="40"/>
      <c r="Z34" s="40"/>
      <c r="AA34" s="40"/>
      <c r="AB34" s="40"/>
      <c r="AC34" s="40"/>
      <c r="AD34" s="40"/>
      <c r="AE34" s="40"/>
    </row>
    <row r="35" s="2" customFormat="1" ht="14.4" customHeight="1">
      <c r="A35" s="40"/>
      <c r="B35" s="46"/>
      <c r="C35" s="40"/>
      <c r="D35" s="164" t="s">
        <v>46</v>
      </c>
      <c r="E35" s="146" t="s">
        <v>47</v>
      </c>
      <c r="F35" s="165">
        <f>ROUND((SUM(BE90:BE165)),  2)</f>
        <v>0</v>
      </c>
      <c r="G35" s="40"/>
      <c r="H35" s="40"/>
      <c r="I35" s="166">
        <v>0.20999999999999999</v>
      </c>
      <c r="J35" s="165">
        <f>ROUND(((SUM(BE90:BE165))*I35),  2)</f>
        <v>0</v>
      </c>
      <c r="K35" s="40"/>
      <c r="L35" s="149"/>
      <c r="S35" s="40"/>
      <c r="T35" s="40"/>
      <c r="U35" s="40"/>
      <c r="V35" s="40"/>
      <c r="W35" s="40"/>
      <c r="X35" s="40"/>
      <c r="Y35" s="40"/>
      <c r="Z35" s="40"/>
      <c r="AA35" s="40"/>
      <c r="AB35" s="40"/>
      <c r="AC35" s="40"/>
      <c r="AD35" s="40"/>
      <c r="AE35" s="40"/>
    </row>
    <row r="36" s="2" customFormat="1" ht="14.4" customHeight="1">
      <c r="A36" s="40"/>
      <c r="B36" s="46"/>
      <c r="C36" s="40"/>
      <c r="D36" s="40"/>
      <c r="E36" s="146" t="s">
        <v>48</v>
      </c>
      <c r="F36" s="165">
        <f>ROUND((SUM(BF90:BF165)),  2)</f>
        <v>0</v>
      </c>
      <c r="G36" s="40"/>
      <c r="H36" s="40"/>
      <c r="I36" s="166">
        <v>0.14999999999999999</v>
      </c>
      <c r="J36" s="165">
        <f>ROUND(((SUM(BF90:BF165))*I36),  2)</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49</v>
      </c>
      <c r="F37" s="165">
        <f>ROUND((SUM(BG90:BG165)),  2)</f>
        <v>0</v>
      </c>
      <c r="G37" s="40"/>
      <c r="H37" s="40"/>
      <c r="I37" s="166">
        <v>0.20999999999999999</v>
      </c>
      <c r="J37" s="165">
        <f>0</f>
        <v>0</v>
      </c>
      <c r="K37" s="40"/>
      <c r="L37" s="149"/>
      <c r="S37" s="40"/>
      <c r="T37" s="40"/>
      <c r="U37" s="40"/>
      <c r="V37" s="40"/>
      <c r="W37" s="40"/>
      <c r="X37" s="40"/>
      <c r="Y37" s="40"/>
      <c r="Z37" s="40"/>
      <c r="AA37" s="40"/>
      <c r="AB37" s="40"/>
      <c r="AC37" s="40"/>
      <c r="AD37" s="40"/>
      <c r="AE37" s="40"/>
    </row>
    <row r="38" hidden="1" s="2" customFormat="1" ht="14.4" customHeight="1">
      <c r="A38" s="40"/>
      <c r="B38" s="46"/>
      <c r="C38" s="40"/>
      <c r="D38" s="40"/>
      <c r="E38" s="146" t="s">
        <v>50</v>
      </c>
      <c r="F38" s="165">
        <f>ROUND((SUM(BH90:BH165)),  2)</f>
        <v>0</v>
      </c>
      <c r="G38" s="40"/>
      <c r="H38" s="40"/>
      <c r="I38" s="166">
        <v>0.14999999999999999</v>
      </c>
      <c r="J38" s="165">
        <f>0</f>
        <v>0</v>
      </c>
      <c r="K38" s="40"/>
      <c r="L38" s="149"/>
      <c r="S38" s="40"/>
      <c r="T38" s="40"/>
      <c r="U38" s="40"/>
      <c r="V38" s="40"/>
      <c r="W38" s="40"/>
      <c r="X38" s="40"/>
      <c r="Y38" s="40"/>
      <c r="Z38" s="40"/>
      <c r="AA38" s="40"/>
      <c r="AB38" s="40"/>
      <c r="AC38" s="40"/>
      <c r="AD38" s="40"/>
      <c r="AE38" s="40"/>
    </row>
    <row r="39" hidden="1" s="2" customFormat="1" ht="14.4" customHeight="1">
      <c r="A39" s="40"/>
      <c r="B39" s="46"/>
      <c r="C39" s="40"/>
      <c r="D39" s="40"/>
      <c r="E39" s="146" t="s">
        <v>51</v>
      </c>
      <c r="F39" s="165">
        <f>ROUND((SUM(BI90:BI165)),  2)</f>
        <v>0</v>
      </c>
      <c r="G39" s="40"/>
      <c r="H39" s="40"/>
      <c r="I39" s="166">
        <v>0</v>
      </c>
      <c r="J39" s="165">
        <f>0</f>
        <v>0</v>
      </c>
      <c r="K39" s="40"/>
      <c r="L39" s="149"/>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8"/>
      <c r="J40" s="40"/>
      <c r="K40" s="40"/>
      <c r="L40" s="149"/>
      <c r="S40" s="40"/>
      <c r="T40" s="40"/>
      <c r="U40" s="40"/>
      <c r="V40" s="40"/>
      <c r="W40" s="40"/>
      <c r="X40" s="40"/>
      <c r="Y40" s="40"/>
      <c r="Z40" s="40"/>
      <c r="AA40" s="40"/>
      <c r="AB40" s="40"/>
      <c r="AC40" s="40"/>
      <c r="AD40" s="40"/>
      <c r="AE40" s="40"/>
    </row>
    <row r="41" s="2" customFormat="1" ht="25.44" customHeight="1">
      <c r="A41" s="40"/>
      <c r="B41" s="46"/>
      <c r="C41" s="167"/>
      <c r="D41" s="168" t="s">
        <v>52</v>
      </c>
      <c r="E41" s="169"/>
      <c r="F41" s="169"/>
      <c r="G41" s="170" t="s">
        <v>53</v>
      </c>
      <c r="H41" s="171" t="s">
        <v>54</v>
      </c>
      <c r="I41" s="172"/>
      <c r="J41" s="173">
        <f>SUM(J32:J39)</f>
        <v>0</v>
      </c>
      <c r="K41" s="174"/>
      <c r="L41" s="149"/>
      <c r="S41" s="40"/>
      <c r="T41" s="40"/>
      <c r="U41" s="40"/>
      <c r="V41" s="40"/>
      <c r="W41" s="40"/>
      <c r="X41" s="40"/>
      <c r="Y41" s="40"/>
      <c r="Z41" s="40"/>
      <c r="AA41" s="40"/>
      <c r="AB41" s="40"/>
      <c r="AC41" s="40"/>
      <c r="AD41" s="40"/>
      <c r="AE41" s="40"/>
    </row>
    <row r="42" s="2" customFormat="1" ht="14.4" customHeight="1">
      <c r="A42" s="40"/>
      <c r="B42" s="175"/>
      <c r="C42" s="176"/>
      <c r="D42" s="176"/>
      <c r="E42" s="176"/>
      <c r="F42" s="176"/>
      <c r="G42" s="176"/>
      <c r="H42" s="176"/>
      <c r="I42" s="177"/>
      <c r="J42" s="176"/>
      <c r="K42" s="176"/>
      <c r="L42" s="149"/>
      <c r="S42" s="40"/>
      <c r="T42" s="40"/>
      <c r="U42" s="40"/>
      <c r="V42" s="40"/>
      <c r="W42" s="40"/>
      <c r="X42" s="40"/>
      <c r="Y42" s="40"/>
      <c r="Z42" s="40"/>
      <c r="AA42" s="40"/>
      <c r="AB42" s="40"/>
      <c r="AC42" s="40"/>
      <c r="AD42" s="40"/>
      <c r="AE42" s="40"/>
    </row>
    <row r="46" s="2" customFormat="1" ht="6.96" customHeight="1">
      <c r="A46" s="40"/>
      <c r="B46" s="178"/>
      <c r="C46" s="179"/>
      <c r="D46" s="179"/>
      <c r="E46" s="179"/>
      <c r="F46" s="179"/>
      <c r="G46" s="179"/>
      <c r="H46" s="179"/>
      <c r="I46" s="180"/>
      <c r="J46" s="179"/>
      <c r="K46" s="179"/>
      <c r="L46" s="149"/>
      <c r="S46" s="40"/>
      <c r="T46" s="40"/>
      <c r="U46" s="40"/>
      <c r="V46" s="40"/>
      <c r="W46" s="40"/>
      <c r="X46" s="40"/>
      <c r="Y46" s="40"/>
      <c r="Z46" s="40"/>
      <c r="AA46" s="40"/>
      <c r="AB46" s="40"/>
      <c r="AC46" s="40"/>
      <c r="AD46" s="40"/>
      <c r="AE46" s="40"/>
    </row>
    <row r="47" s="2" customFormat="1" ht="24.96" customHeight="1">
      <c r="A47" s="40"/>
      <c r="B47" s="41"/>
      <c r="C47" s="25" t="s">
        <v>131</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181" t="str">
        <f>E7</f>
        <v>Splašková kanalizace Mělice s převedením odpadníchvod do Lohenic</v>
      </c>
      <c r="F50" s="34"/>
      <c r="G50" s="34"/>
      <c r="H50" s="34"/>
      <c r="I50" s="148"/>
      <c r="J50" s="42"/>
      <c r="K50" s="42"/>
      <c r="L50" s="149"/>
      <c r="S50" s="40"/>
      <c r="T50" s="40"/>
      <c r="U50" s="40"/>
      <c r="V50" s="40"/>
      <c r="W50" s="40"/>
      <c r="X50" s="40"/>
      <c r="Y50" s="40"/>
      <c r="Z50" s="40"/>
      <c r="AA50" s="40"/>
      <c r="AB50" s="40"/>
      <c r="AC50" s="40"/>
      <c r="AD50" s="40"/>
      <c r="AE50" s="40"/>
    </row>
    <row r="51" s="1" customFormat="1" ht="12" customHeight="1">
      <c r="B51" s="23"/>
      <c r="C51" s="34" t="s">
        <v>128</v>
      </c>
      <c r="D51" s="24"/>
      <c r="E51" s="24"/>
      <c r="F51" s="24"/>
      <c r="G51" s="24"/>
      <c r="H51" s="24"/>
      <c r="I51" s="140"/>
      <c r="J51" s="24"/>
      <c r="K51" s="24"/>
      <c r="L51" s="22"/>
    </row>
    <row r="52" s="2" customFormat="1" ht="16.5" customHeight="1">
      <c r="A52" s="40"/>
      <c r="B52" s="41"/>
      <c r="C52" s="42"/>
      <c r="D52" s="42"/>
      <c r="E52" s="181" t="s">
        <v>1215</v>
      </c>
      <c r="F52" s="42"/>
      <c r="G52" s="42"/>
      <c r="H52" s="42"/>
      <c r="I52" s="148"/>
      <c r="J52" s="42"/>
      <c r="K52" s="42"/>
      <c r="L52" s="149"/>
      <c r="S52" s="40"/>
      <c r="T52" s="40"/>
      <c r="U52" s="40"/>
      <c r="V52" s="40"/>
      <c r="W52" s="40"/>
      <c r="X52" s="40"/>
      <c r="Y52" s="40"/>
      <c r="Z52" s="40"/>
      <c r="AA52" s="40"/>
      <c r="AB52" s="40"/>
      <c r="AC52" s="40"/>
      <c r="AD52" s="40"/>
      <c r="AE52" s="40"/>
    </row>
    <row r="53" s="2" customFormat="1" ht="12" customHeight="1">
      <c r="A53" s="40"/>
      <c r="B53" s="41"/>
      <c r="C53" s="34" t="s">
        <v>1216</v>
      </c>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16.5" customHeight="1">
      <c r="A54" s="40"/>
      <c r="B54" s="41"/>
      <c r="C54" s="42"/>
      <c r="D54" s="42"/>
      <c r="E54" s="71" t="str">
        <f>E11</f>
        <v>02 - Zpevněné plochy u ČS</v>
      </c>
      <c r="F54" s="42"/>
      <c r="G54" s="42"/>
      <c r="H54" s="42"/>
      <c r="I54" s="148"/>
      <c r="J54" s="42"/>
      <c r="K54" s="42"/>
      <c r="L54" s="149"/>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8"/>
      <c r="J55" s="42"/>
      <c r="K55" s="42"/>
      <c r="L55" s="149"/>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k.ú. Mělice a Lohenice u Přelouče</v>
      </c>
      <c r="G56" s="42"/>
      <c r="H56" s="42"/>
      <c r="I56" s="151" t="s">
        <v>23</v>
      </c>
      <c r="J56" s="74" t="str">
        <f>IF(J14="","",J14)</f>
        <v>24. 5. 2019</v>
      </c>
      <c r="K56" s="42"/>
      <c r="L56" s="149"/>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8"/>
      <c r="J57" s="42"/>
      <c r="K57" s="42"/>
      <c r="L57" s="149"/>
      <c r="S57" s="40"/>
      <c r="T57" s="40"/>
      <c r="U57" s="40"/>
      <c r="V57" s="40"/>
      <c r="W57" s="40"/>
      <c r="X57" s="40"/>
      <c r="Y57" s="40"/>
      <c r="Z57" s="40"/>
      <c r="AA57" s="40"/>
      <c r="AB57" s="40"/>
      <c r="AC57" s="40"/>
      <c r="AD57" s="40"/>
      <c r="AE57" s="40"/>
    </row>
    <row r="58" s="2" customFormat="1" ht="40.05" customHeight="1">
      <c r="A58" s="40"/>
      <c r="B58" s="41"/>
      <c r="C58" s="34" t="s">
        <v>25</v>
      </c>
      <c r="D58" s="42"/>
      <c r="E58" s="42"/>
      <c r="F58" s="29" t="str">
        <f>E17</f>
        <v>Město Přelouč, Čs. Armády 1665, Přelouč</v>
      </c>
      <c r="G58" s="42"/>
      <c r="H58" s="42"/>
      <c r="I58" s="151" t="s">
        <v>33</v>
      </c>
      <c r="J58" s="38" t="str">
        <f>E23</f>
        <v>IKKO Hradec Králové,s.r.o., Bratří Štefanů 238, HK</v>
      </c>
      <c r="K58" s="42"/>
      <c r="L58" s="149"/>
      <c r="S58" s="40"/>
      <c r="T58" s="40"/>
      <c r="U58" s="40"/>
      <c r="V58" s="40"/>
      <c r="W58" s="40"/>
      <c r="X58" s="40"/>
      <c r="Y58" s="40"/>
      <c r="Z58" s="40"/>
      <c r="AA58" s="40"/>
      <c r="AB58" s="40"/>
      <c r="AC58" s="40"/>
      <c r="AD58" s="40"/>
      <c r="AE58" s="40"/>
    </row>
    <row r="59" s="2" customFormat="1" ht="15.15" customHeight="1">
      <c r="A59" s="40"/>
      <c r="B59" s="41"/>
      <c r="C59" s="34" t="s">
        <v>31</v>
      </c>
      <c r="D59" s="42"/>
      <c r="E59" s="42"/>
      <c r="F59" s="29" t="str">
        <f>IF(E20="","",E20)</f>
        <v>Vyplň údaj</v>
      </c>
      <c r="G59" s="42"/>
      <c r="H59" s="42"/>
      <c r="I59" s="151" t="s">
        <v>38</v>
      </c>
      <c r="J59" s="38" t="str">
        <f>E26</f>
        <v>K.Hlaváčková</v>
      </c>
      <c r="K59" s="42"/>
      <c r="L59" s="149"/>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8"/>
      <c r="J60" s="42"/>
      <c r="K60" s="42"/>
      <c r="L60" s="149"/>
      <c r="S60" s="40"/>
      <c r="T60" s="40"/>
      <c r="U60" s="40"/>
      <c r="V60" s="40"/>
      <c r="W60" s="40"/>
      <c r="X60" s="40"/>
      <c r="Y60" s="40"/>
      <c r="Z60" s="40"/>
      <c r="AA60" s="40"/>
      <c r="AB60" s="40"/>
      <c r="AC60" s="40"/>
      <c r="AD60" s="40"/>
      <c r="AE60" s="40"/>
    </row>
    <row r="61" s="2" customFormat="1" ht="29.28" customHeight="1">
      <c r="A61" s="40"/>
      <c r="B61" s="41"/>
      <c r="C61" s="182" t="s">
        <v>132</v>
      </c>
      <c r="D61" s="183"/>
      <c r="E61" s="183"/>
      <c r="F61" s="183"/>
      <c r="G61" s="183"/>
      <c r="H61" s="183"/>
      <c r="I61" s="184"/>
      <c r="J61" s="185" t="s">
        <v>133</v>
      </c>
      <c r="K61" s="183"/>
      <c r="L61" s="149"/>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8"/>
      <c r="J62" s="42"/>
      <c r="K62" s="42"/>
      <c r="L62" s="149"/>
      <c r="S62" s="40"/>
      <c r="T62" s="40"/>
      <c r="U62" s="40"/>
      <c r="V62" s="40"/>
      <c r="W62" s="40"/>
      <c r="X62" s="40"/>
      <c r="Y62" s="40"/>
      <c r="Z62" s="40"/>
      <c r="AA62" s="40"/>
      <c r="AB62" s="40"/>
      <c r="AC62" s="40"/>
      <c r="AD62" s="40"/>
      <c r="AE62" s="40"/>
    </row>
    <row r="63" s="2" customFormat="1" ht="22.8" customHeight="1">
      <c r="A63" s="40"/>
      <c r="B63" s="41"/>
      <c r="C63" s="186" t="s">
        <v>74</v>
      </c>
      <c r="D63" s="42"/>
      <c r="E63" s="42"/>
      <c r="F63" s="42"/>
      <c r="G63" s="42"/>
      <c r="H63" s="42"/>
      <c r="I63" s="148"/>
      <c r="J63" s="104">
        <f>J90</f>
        <v>0</v>
      </c>
      <c r="K63" s="42"/>
      <c r="L63" s="149"/>
      <c r="S63" s="40"/>
      <c r="T63" s="40"/>
      <c r="U63" s="40"/>
      <c r="V63" s="40"/>
      <c r="W63" s="40"/>
      <c r="X63" s="40"/>
      <c r="Y63" s="40"/>
      <c r="Z63" s="40"/>
      <c r="AA63" s="40"/>
      <c r="AB63" s="40"/>
      <c r="AC63" s="40"/>
      <c r="AD63" s="40"/>
      <c r="AE63" s="40"/>
      <c r="AU63" s="19" t="s">
        <v>134</v>
      </c>
    </row>
    <row r="64" s="9" customFormat="1" ht="24.96" customHeight="1">
      <c r="A64" s="9"/>
      <c r="B64" s="187"/>
      <c r="C64" s="188"/>
      <c r="D64" s="189" t="s">
        <v>761</v>
      </c>
      <c r="E64" s="190"/>
      <c r="F64" s="190"/>
      <c r="G64" s="190"/>
      <c r="H64" s="190"/>
      <c r="I64" s="191"/>
      <c r="J64" s="192">
        <f>J91</f>
        <v>0</v>
      </c>
      <c r="K64" s="188"/>
      <c r="L64" s="193"/>
      <c r="S64" s="9"/>
      <c r="T64" s="9"/>
      <c r="U64" s="9"/>
      <c r="V64" s="9"/>
      <c r="W64" s="9"/>
      <c r="X64" s="9"/>
      <c r="Y64" s="9"/>
      <c r="Z64" s="9"/>
      <c r="AA64" s="9"/>
      <c r="AB64" s="9"/>
      <c r="AC64" s="9"/>
      <c r="AD64" s="9"/>
      <c r="AE64" s="9"/>
    </row>
    <row r="65" s="10" customFormat="1" ht="19.92" customHeight="1">
      <c r="A65" s="10"/>
      <c r="B65" s="194"/>
      <c r="C65" s="127"/>
      <c r="D65" s="195" t="s">
        <v>136</v>
      </c>
      <c r="E65" s="196"/>
      <c r="F65" s="196"/>
      <c r="G65" s="196"/>
      <c r="H65" s="196"/>
      <c r="I65" s="197"/>
      <c r="J65" s="198">
        <f>J92</f>
        <v>0</v>
      </c>
      <c r="K65" s="127"/>
      <c r="L65" s="199"/>
      <c r="S65" s="10"/>
      <c r="T65" s="10"/>
      <c r="U65" s="10"/>
      <c r="V65" s="10"/>
      <c r="W65" s="10"/>
      <c r="X65" s="10"/>
      <c r="Y65" s="10"/>
      <c r="Z65" s="10"/>
      <c r="AA65" s="10"/>
      <c r="AB65" s="10"/>
      <c r="AC65" s="10"/>
      <c r="AD65" s="10"/>
      <c r="AE65" s="10"/>
    </row>
    <row r="66" s="10" customFormat="1" ht="19.92" customHeight="1">
      <c r="A66" s="10"/>
      <c r="B66" s="194"/>
      <c r="C66" s="127"/>
      <c r="D66" s="195" t="s">
        <v>1218</v>
      </c>
      <c r="E66" s="196"/>
      <c r="F66" s="196"/>
      <c r="G66" s="196"/>
      <c r="H66" s="196"/>
      <c r="I66" s="197"/>
      <c r="J66" s="198">
        <f>J124</f>
        <v>0</v>
      </c>
      <c r="K66" s="127"/>
      <c r="L66" s="199"/>
      <c r="S66" s="10"/>
      <c r="T66" s="10"/>
      <c r="U66" s="10"/>
      <c r="V66" s="10"/>
      <c r="W66" s="10"/>
      <c r="X66" s="10"/>
      <c r="Y66" s="10"/>
      <c r="Z66" s="10"/>
      <c r="AA66" s="10"/>
      <c r="AB66" s="10"/>
      <c r="AC66" s="10"/>
      <c r="AD66" s="10"/>
      <c r="AE66" s="10"/>
    </row>
    <row r="67" s="10" customFormat="1" ht="19.92" customHeight="1">
      <c r="A67" s="10"/>
      <c r="B67" s="194"/>
      <c r="C67" s="127"/>
      <c r="D67" s="195" t="s">
        <v>1341</v>
      </c>
      <c r="E67" s="196"/>
      <c r="F67" s="196"/>
      <c r="G67" s="196"/>
      <c r="H67" s="196"/>
      <c r="I67" s="197"/>
      <c r="J67" s="198">
        <f>J148</f>
        <v>0</v>
      </c>
      <c r="K67" s="127"/>
      <c r="L67" s="199"/>
      <c r="S67" s="10"/>
      <c r="T67" s="10"/>
      <c r="U67" s="10"/>
      <c r="V67" s="10"/>
      <c r="W67" s="10"/>
      <c r="X67" s="10"/>
      <c r="Y67" s="10"/>
      <c r="Z67" s="10"/>
      <c r="AA67" s="10"/>
      <c r="AB67" s="10"/>
      <c r="AC67" s="10"/>
      <c r="AD67" s="10"/>
      <c r="AE67" s="10"/>
    </row>
    <row r="68" s="10" customFormat="1" ht="19.92" customHeight="1">
      <c r="A68" s="10"/>
      <c r="B68" s="194"/>
      <c r="C68" s="127"/>
      <c r="D68" s="195" t="s">
        <v>143</v>
      </c>
      <c r="E68" s="196"/>
      <c r="F68" s="196"/>
      <c r="G68" s="196"/>
      <c r="H68" s="196"/>
      <c r="I68" s="197"/>
      <c r="J68" s="198">
        <f>J163</f>
        <v>0</v>
      </c>
      <c r="K68" s="127"/>
      <c r="L68" s="199"/>
      <c r="S68" s="10"/>
      <c r="T68" s="10"/>
      <c r="U68" s="10"/>
      <c r="V68" s="10"/>
      <c r="W68" s="10"/>
      <c r="X68" s="10"/>
      <c r="Y68" s="10"/>
      <c r="Z68" s="10"/>
      <c r="AA68" s="10"/>
      <c r="AB68" s="10"/>
      <c r="AC68" s="10"/>
      <c r="AD68" s="10"/>
      <c r="AE68" s="10"/>
    </row>
    <row r="69" s="2" customFormat="1" ht="21.84" customHeight="1">
      <c r="A69" s="40"/>
      <c r="B69" s="41"/>
      <c r="C69" s="42"/>
      <c r="D69" s="42"/>
      <c r="E69" s="42"/>
      <c r="F69" s="42"/>
      <c r="G69" s="42"/>
      <c r="H69" s="42"/>
      <c r="I69" s="148"/>
      <c r="J69" s="42"/>
      <c r="K69" s="42"/>
      <c r="L69" s="149"/>
      <c r="S69" s="40"/>
      <c r="T69" s="40"/>
      <c r="U69" s="40"/>
      <c r="V69" s="40"/>
      <c r="W69" s="40"/>
      <c r="X69" s="40"/>
      <c r="Y69" s="40"/>
      <c r="Z69" s="40"/>
      <c r="AA69" s="40"/>
      <c r="AB69" s="40"/>
      <c r="AC69" s="40"/>
      <c r="AD69" s="40"/>
      <c r="AE69" s="40"/>
    </row>
    <row r="70" s="2" customFormat="1" ht="6.96" customHeight="1">
      <c r="A70" s="40"/>
      <c r="B70" s="61"/>
      <c r="C70" s="62"/>
      <c r="D70" s="62"/>
      <c r="E70" s="62"/>
      <c r="F70" s="62"/>
      <c r="G70" s="62"/>
      <c r="H70" s="62"/>
      <c r="I70" s="177"/>
      <c r="J70" s="62"/>
      <c r="K70" s="62"/>
      <c r="L70" s="149"/>
      <c r="S70" s="40"/>
      <c r="T70" s="40"/>
      <c r="U70" s="40"/>
      <c r="V70" s="40"/>
      <c r="W70" s="40"/>
      <c r="X70" s="40"/>
      <c r="Y70" s="40"/>
      <c r="Z70" s="40"/>
      <c r="AA70" s="40"/>
      <c r="AB70" s="40"/>
      <c r="AC70" s="40"/>
      <c r="AD70" s="40"/>
      <c r="AE70" s="40"/>
    </row>
    <row r="74" s="2" customFormat="1" ht="6.96" customHeight="1">
      <c r="A74" s="40"/>
      <c r="B74" s="63"/>
      <c r="C74" s="64"/>
      <c r="D74" s="64"/>
      <c r="E74" s="64"/>
      <c r="F74" s="64"/>
      <c r="G74" s="64"/>
      <c r="H74" s="64"/>
      <c r="I74" s="180"/>
      <c r="J74" s="64"/>
      <c r="K74" s="64"/>
      <c r="L74" s="149"/>
      <c r="S74" s="40"/>
      <c r="T74" s="40"/>
      <c r="U74" s="40"/>
      <c r="V74" s="40"/>
      <c r="W74" s="40"/>
      <c r="X74" s="40"/>
      <c r="Y74" s="40"/>
      <c r="Z74" s="40"/>
      <c r="AA74" s="40"/>
      <c r="AB74" s="40"/>
      <c r="AC74" s="40"/>
      <c r="AD74" s="40"/>
      <c r="AE74" s="40"/>
    </row>
    <row r="75" s="2" customFormat="1" ht="24.96" customHeight="1">
      <c r="A75" s="40"/>
      <c r="B75" s="41"/>
      <c r="C75" s="25" t="s">
        <v>148</v>
      </c>
      <c r="D75" s="42"/>
      <c r="E75" s="42"/>
      <c r="F75" s="42"/>
      <c r="G75" s="42"/>
      <c r="H75" s="42"/>
      <c r="I75" s="148"/>
      <c r="J75" s="42"/>
      <c r="K75" s="42"/>
      <c r="L75" s="149"/>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48"/>
      <c r="J76" s="42"/>
      <c r="K76" s="42"/>
      <c r="L76" s="149"/>
      <c r="S76" s="40"/>
      <c r="T76" s="40"/>
      <c r="U76" s="40"/>
      <c r="V76" s="40"/>
      <c r="W76" s="40"/>
      <c r="X76" s="40"/>
      <c r="Y76" s="40"/>
      <c r="Z76" s="40"/>
      <c r="AA76" s="40"/>
      <c r="AB76" s="40"/>
      <c r="AC76" s="40"/>
      <c r="AD76" s="40"/>
      <c r="AE76" s="40"/>
    </row>
    <row r="77" s="2" customFormat="1" ht="12" customHeight="1">
      <c r="A77" s="40"/>
      <c r="B77" s="41"/>
      <c r="C77" s="34" t="s">
        <v>16</v>
      </c>
      <c r="D77" s="42"/>
      <c r="E77" s="42"/>
      <c r="F77" s="42"/>
      <c r="G77" s="42"/>
      <c r="H77" s="42"/>
      <c r="I77" s="148"/>
      <c r="J77" s="42"/>
      <c r="K77" s="42"/>
      <c r="L77" s="149"/>
      <c r="S77" s="40"/>
      <c r="T77" s="40"/>
      <c r="U77" s="40"/>
      <c r="V77" s="40"/>
      <c r="W77" s="40"/>
      <c r="X77" s="40"/>
      <c r="Y77" s="40"/>
      <c r="Z77" s="40"/>
      <c r="AA77" s="40"/>
      <c r="AB77" s="40"/>
      <c r="AC77" s="40"/>
      <c r="AD77" s="40"/>
      <c r="AE77" s="40"/>
    </row>
    <row r="78" s="2" customFormat="1" ht="16.5" customHeight="1">
      <c r="A78" s="40"/>
      <c r="B78" s="41"/>
      <c r="C78" s="42"/>
      <c r="D78" s="42"/>
      <c r="E78" s="181" t="str">
        <f>E7</f>
        <v>Splašková kanalizace Mělice s převedením odpadníchvod do Lohenic</v>
      </c>
      <c r="F78" s="34"/>
      <c r="G78" s="34"/>
      <c r="H78" s="34"/>
      <c r="I78" s="148"/>
      <c r="J78" s="42"/>
      <c r="K78" s="42"/>
      <c r="L78" s="149"/>
      <c r="S78" s="40"/>
      <c r="T78" s="40"/>
      <c r="U78" s="40"/>
      <c r="V78" s="40"/>
      <c r="W78" s="40"/>
      <c r="X78" s="40"/>
      <c r="Y78" s="40"/>
      <c r="Z78" s="40"/>
      <c r="AA78" s="40"/>
      <c r="AB78" s="40"/>
      <c r="AC78" s="40"/>
      <c r="AD78" s="40"/>
      <c r="AE78" s="40"/>
    </row>
    <row r="79" s="1" customFormat="1" ht="12" customHeight="1">
      <c r="B79" s="23"/>
      <c r="C79" s="34" t="s">
        <v>128</v>
      </c>
      <c r="D79" s="24"/>
      <c r="E79" s="24"/>
      <c r="F79" s="24"/>
      <c r="G79" s="24"/>
      <c r="H79" s="24"/>
      <c r="I79" s="140"/>
      <c r="J79" s="24"/>
      <c r="K79" s="24"/>
      <c r="L79" s="22"/>
    </row>
    <row r="80" s="2" customFormat="1" ht="16.5" customHeight="1">
      <c r="A80" s="40"/>
      <c r="B80" s="41"/>
      <c r="C80" s="42"/>
      <c r="D80" s="42"/>
      <c r="E80" s="181" t="s">
        <v>1215</v>
      </c>
      <c r="F80" s="42"/>
      <c r="G80" s="42"/>
      <c r="H80" s="42"/>
      <c r="I80" s="148"/>
      <c r="J80" s="42"/>
      <c r="K80" s="42"/>
      <c r="L80" s="149"/>
      <c r="S80" s="40"/>
      <c r="T80" s="40"/>
      <c r="U80" s="40"/>
      <c r="V80" s="40"/>
      <c r="W80" s="40"/>
      <c r="X80" s="40"/>
      <c r="Y80" s="40"/>
      <c r="Z80" s="40"/>
      <c r="AA80" s="40"/>
      <c r="AB80" s="40"/>
      <c r="AC80" s="40"/>
      <c r="AD80" s="40"/>
      <c r="AE80" s="40"/>
    </row>
    <row r="81" s="2" customFormat="1" ht="12" customHeight="1">
      <c r="A81" s="40"/>
      <c r="B81" s="41"/>
      <c r="C81" s="34" t="s">
        <v>1216</v>
      </c>
      <c r="D81" s="42"/>
      <c r="E81" s="42"/>
      <c r="F81" s="42"/>
      <c r="G81" s="42"/>
      <c r="H81" s="42"/>
      <c r="I81" s="148"/>
      <c r="J81" s="42"/>
      <c r="K81" s="42"/>
      <c r="L81" s="149"/>
      <c r="S81" s="40"/>
      <c r="T81" s="40"/>
      <c r="U81" s="40"/>
      <c r="V81" s="40"/>
      <c r="W81" s="40"/>
      <c r="X81" s="40"/>
      <c r="Y81" s="40"/>
      <c r="Z81" s="40"/>
      <c r="AA81" s="40"/>
      <c r="AB81" s="40"/>
      <c r="AC81" s="40"/>
      <c r="AD81" s="40"/>
      <c r="AE81" s="40"/>
    </row>
    <row r="82" s="2" customFormat="1" ht="16.5" customHeight="1">
      <c r="A82" s="40"/>
      <c r="B82" s="41"/>
      <c r="C82" s="42"/>
      <c r="D82" s="42"/>
      <c r="E82" s="71" t="str">
        <f>E11</f>
        <v>02 - Zpevněné plochy u ČS</v>
      </c>
      <c r="F82" s="42"/>
      <c r="G82" s="42"/>
      <c r="H82" s="42"/>
      <c r="I82" s="148"/>
      <c r="J82" s="42"/>
      <c r="K82" s="42"/>
      <c r="L82" s="149"/>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48"/>
      <c r="J83" s="42"/>
      <c r="K83" s="42"/>
      <c r="L83" s="149"/>
      <c r="S83" s="40"/>
      <c r="T83" s="40"/>
      <c r="U83" s="40"/>
      <c r="V83" s="40"/>
      <c r="W83" s="40"/>
      <c r="X83" s="40"/>
      <c r="Y83" s="40"/>
      <c r="Z83" s="40"/>
      <c r="AA83" s="40"/>
      <c r="AB83" s="40"/>
      <c r="AC83" s="40"/>
      <c r="AD83" s="40"/>
      <c r="AE83" s="40"/>
    </row>
    <row r="84" s="2" customFormat="1" ht="12" customHeight="1">
      <c r="A84" s="40"/>
      <c r="B84" s="41"/>
      <c r="C84" s="34" t="s">
        <v>21</v>
      </c>
      <c r="D84" s="42"/>
      <c r="E84" s="42"/>
      <c r="F84" s="29" t="str">
        <f>F14</f>
        <v>k.ú. Mělice a Lohenice u Přelouče</v>
      </c>
      <c r="G84" s="42"/>
      <c r="H84" s="42"/>
      <c r="I84" s="151" t="s">
        <v>23</v>
      </c>
      <c r="J84" s="74" t="str">
        <f>IF(J14="","",J14)</f>
        <v>24. 5. 2019</v>
      </c>
      <c r="K84" s="42"/>
      <c r="L84" s="149"/>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148"/>
      <c r="J85" s="42"/>
      <c r="K85" s="42"/>
      <c r="L85" s="149"/>
      <c r="S85" s="40"/>
      <c r="T85" s="40"/>
      <c r="U85" s="40"/>
      <c r="V85" s="40"/>
      <c r="W85" s="40"/>
      <c r="X85" s="40"/>
      <c r="Y85" s="40"/>
      <c r="Z85" s="40"/>
      <c r="AA85" s="40"/>
      <c r="AB85" s="40"/>
      <c r="AC85" s="40"/>
      <c r="AD85" s="40"/>
      <c r="AE85" s="40"/>
    </row>
    <row r="86" s="2" customFormat="1" ht="40.05" customHeight="1">
      <c r="A86" s="40"/>
      <c r="B86" s="41"/>
      <c r="C86" s="34" t="s">
        <v>25</v>
      </c>
      <c r="D86" s="42"/>
      <c r="E86" s="42"/>
      <c r="F86" s="29" t="str">
        <f>E17</f>
        <v>Město Přelouč, Čs. Armády 1665, Přelouč</v>
      </c>
      <c r="G86" s="42"/>
      <c r="H86" s="42"/>
      <c r="I86" s="151" t="s">
        <v>33</v>
      </c>
      <c r="J86" s="38" t="str">
        <f>E23</f>
        <v>IKKO Hradec Králové,s.r.o., Bratří Štefanů 238, HK</v>
      </c>
      <c r="K86" s="42"/>
      <c r="L86" s="149"/>
      <c r="S86" s="40"/>
      <c r="T86" s="40"/>
      <c r="U86" s="40"/>
      <c r="V86" s="40"/>
      <c r="W86" s="40"/>
      <c r="X86" s="40"/>
      <c r="Y86" s="40"/>
      <c r="Z86" s="40"/>
      <c r="AA86" s="40"/>
      <c r="AB86" s="40"/>
      <c r="AC86" s="40"/>
      <c r="AD86" s="40"/>
      <c r="AE86" s="40"/>
    </row>
    <row r="87" s="2" customFormat="1" ht="15.15" customHeight="1">
      <c r="A87" s="40"/>
      <c r="B87" s="41"/>
      <c r="C87" s="34" t="s">
        <v>31</v>
      </c>
      <c r="D87" s="42"/>
      <c r="E87" s="42"/>
      <c r="F87" s="29" t="str">
        <f>IF(E20="","",E20)</f>
        <v>Vyplň údaj</v>
      </c>
      <c r="G87" s="42"/>
      <c r="H87" s="42"/>
      <c r="I87" s="151" t="s">
        <v>38</v>
      </c>
      <c r="J87" s="38" t="str">
        <f>E26</f>
        <v>K.Hlaváčková</v>
      </c>
      <c r="K87" s="42"/>
      <c r="L87" s="149"/>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148"/>
      <c r="J88" s="42"/>
      <c r="K88" s="42"/>
      <c r="L88" s="149"/>
      <c r="S88" s="40"/>
      <c r="T88" s="40"/>
      <c r="U88" s="40"/>
      <c r="V88" s="40"/>
      <c r="W88" s="40"/>
      <c r="X88" s="40"/>
      <c r="Y88" s="40"/>
      <c r="Z88" s="40"/>
      <c r="AA88" s="40"/>
      <c r="AB88" s="40"/>
      <c r="AC88" s="40"/>
      <c r="AD88" s="40"/>
      <c r="AE88" s="40"/>
    </row>
    <row r="89" s="11" customFormat="1" ht="29.28" customHeight="1">
      <c r="A89" s="200"/>
      <c r="B89" s="201"/>
      <c r="C89" s="202" t="s">
        <v>149</v>
      </c>
      <c r="D89" s="203" t="s">
        <v>61</v>
      </c>
      <c r="E89" s="203" t="s">
        <v>57</v>
      </c>
      <c r="F89" s="203" t="s">
        <v>58</v>
      </c>
      <c r="G89" s="203" t="s">
        <v>150</v>
      </c>
      <c r="H89" s="203" t="s">
        <v>151</v>
      </c>
      <c r="I89" s="204" t="s">
        <v>152</v>
      </c>
      <c r="J89" s="203" t="s">
        <v>133</v>
      </c>
      <c r="K89" s="205" t="s">
        <v>153</v>
      </c>
      <c r="L89" s="206"/>
      <c r="M89" s="94" t="s">
        <v>19</v>
      </c>
      <c r="N89" s="95" t="s">
        <v>46</v>
      </c>
      <c r="O89" s="95" t="s">
        <v>154</v>
      </c>
      <c r="P89" s="95" t="s">
        <v>155</v>
      </c>
      <c r="Q89" s="95" t="s">
        <v>156</v>
      </c>
      <c r="R89" s="95" t="s">
        <v>157</v>
      </c>
      <c r="S89" s="95" t="s">
        <v>158</v>
      </c>
      <c r="T89" s="96" t="s">
        <v>159</v>
      </c>
      <c r="U89" s="200"/>
      <c r="V89" s="200"/>
      <c r="W89" s="200"/>
      <c r="X89" s="200"/>
      <c r="Y89" s="200"/>
      <c r="Z89" s="200"/>
      <c r="AA89" s="200"/>
      <c r="AB89" s="200"/>
      <c r="AC89" s="200"/>
      <c r="AD89" s="200"/>
      <c r="AE89" s="200"/>
    </row>
    <row r="90" s="2" customFormat="1" ht="22.8" customHeight="1">
      <c r="A90" s="40"/>
      <c r="B90" s="41"/>
      <c r="C90" s="101" t="s">
        <v>160</v>
      </c>
      <c r="D90" s="42"/>
      <c r="E90" s="42"/>
      <c r="F90" s="42"/>
      <c r="G90" s="42"/>
      <c r="H90" s="42"/>
      <c r="I90" s="148"/>
      <c r="J90" s="207">
        <f>BK90</f>
        <v>0</v>
      </c>
      <c r="K90" s="42"/>
      <c r="L90" s="46"/>
      <c r="M90" s="97"/>
      <c r="N90" s="208"/>
      <c r="O90" s="98"/>
      <c r="P90" s="209">
        <f>P91</f>
        <v>0</v>
      </c>
      <c r="Q90" s="98"/>
      <c r="R90" s="209">
        <f>R91</f>
        <v>14.613372000000002</v>
      </c>
      <c r="S90" s="98"/>
      <c r="T90" s="210">
        <f>T91</f>
        <v>0</v>
      </c>
      <c r="U90" s="40"/>
      <c r="V90" s="40"/>
      <c r="W90" s="40"/>
      <c r="X90" s="40"/>
      <c r="Y90" s="40"/>
      <c r="Z90" s="40"/>
      <c r="AA90" s="40"/>
      <c r="AB90" s="40"/>
      <c r="AC90" s="40"/>
      <c r="AD90" s="40"/>
      <c r="AE90" s="40"/>
      <c r="AT90" s="19" t="s">
        <v>75</v>
      </c>
      <c r="AU90" s="19" t="s">
        <v>134</v>
      </c>
      <c r="BK90" s="211">
        <f>BK91</f>
        <v>0</v>
      </c>
    </row>
    <row r="91" s="12" customFormat="1" ht="25.92" customHeight="1">
      <c r="A91" s="12"/>
      <c r="B91" s="212"/>
      <c r="C91" s="213"/>
      <c r="D91" s="214" t="s">
        <v>75</v>
      </c>
      <c r="E91" s="215" t="s">
        <v>161</v>
      </c>
      <c r="F91" s="215" t="s">
        <v>762</v>
      </c>
      <c r="G91" s="213"/>
      <c r="H91" s="213"/>
      <c r="I91" s="216"/>
      <c r="J91" s="217">
        <f>BK91</f>
        <v>0</v>
      </c>
      <c r="K91" s="213"/>
      <c r="L91" s="218"/>
      <c r="M91" s="219"/>
      <c r="N91" s="220"/>
      <c r="O91" s="220"/>
      <c r="P91" s="221">
        <f>P92+P124+P148+P163</f>
        <v>0</v>
      </c>
      <c r="Q91" s="220"/>
      <c r="R91" s="221">
        <f>R92+R124+R148+R163</f>
        <v>14.613372000000002</v>
      </c>
      <c r="S91" s="220"/>
      <c r="T91" s="222">
        <f>T92+T124+T148+T163</f>
        <v>0</v>
      </c>
      <c r="U91" s="12"/>
      <c r="V91" s="12"/>
      <c r="W91" s="12"/>
      <c r="X91" s="12"/>
      <c r="Y91" s="12"/>
      <c r="Z91" s="12"/>
      <c r="AA91" s="12"/>
      <c r="AB91" s="12"/>
      <c r="AC91" s="12"/>
      <c r="AD91" s="12"/>
      <c r="AE91" s="12"/>
      <c r="AR91" s="223" t="s">
        <v>84</v>
      </c>
      <c r="AT91" s="224" t="s">
        <v>75</v>
      </c>
      <c r="AU91" s="224" t="s">
        <v>76</v>
      </c>
      <c r="AY91" s="223" t="s">
        <v>162</v>
      </c>
      <c r="BK91" s="225">
        <f>BK92+BK124+BK148+BK163</f>
        <v>0</v>
      </c>
    </row>
    <row r="92" s="12" customFormat="1" ht="22.8" customHeight="1">
      <c r="A92" s="12"/>
      <c r="B92" s="212"/>
      <c r="C92" s="213"/>
      <c r="D92" s="214" t="s">
        <v>75</v>
      </c>
      <c r="E92" s="226" t="s">
        <v>84</v>
      </c>
      <c r="F92" s="226" t="s">
        <v>163</v>
      </c>
      <c r="G92" s="213"/>
      <c r="H92" s="213"/>
      <c r="I92" s="216"/>
      <c r="J92" s="227">
        <f>BK92</f>
        <v>0</v>
      </c>
      <c r="K92" s="213"/>
      <c r="L92" s="218"/>
      <c r="M92" s="219"/>
      <c r="N92" s="220"/>
      <c r="O92" s="220"/>
      <c r="P92" s="221">
        <f>SUM(P93:P123)</f>
        <v>0</v>
      </c>
      <c r="Q92" s="220"/>
      <c r="R92" s="221">
        <f>SUM(R93:R123)</f>
        <v>0.00029299999999999997</v>
      </c>
      <c r="S92" s="220"/>
      <c r="T92" s="222">
        <f>SUM(T93:T123)</f>
        <v>0</v>
      </c>
      <c r="U92" s="12"/>
      <c r="V92" s="12"/>
      <c r="W92" s="12"/>
      <c r="X92" s="12"/>
      <c r="Y92" s="12"/>
      <c r="Z92" s="12"/>
      <c r="AA92" s="12"/>
      <c r="AB92" s="12"/>
      <c r="AC92" s="12"/>
      <c r="AD92" s="12"/>
      <c r="AE92" s="12"/>
      <c r="AR92" s="223" t="s">
        <v>84</v>
      </c>
      <c r="AT92" s="224" t="s">
        <v>75</v>
      </c>
      <c r="AU92" s="224" t="s">
        <v>84</v>
      </c>
      <c r="AY92" s="223" t="s">
        <v>162</v>
      </c>
      <c r="BK92" s="225">
        <f>SUM(BK93:BK123)</f>
        <v>0</v>
      </c>
    </row>
    <row r="93" s="2" customFormat="1" ht="21.75" customHeight="1">
      <c r="A93" s="40"/>
      <c r="B93" s="41"/>
      <c r="C93" s="228" t="s">
        <v>84</v>
      </c>
      <c r="D93" s="228" t="s">
        <v>164</v>
      </c>
      <c r="E93" s="229" t="s">
        <v>1342</v>
      </c>
      <c r="F93" s="230" t="s">
        <v>1343</v>
      </c>
      <c r="G93" s="231" t="s">
        <v>219</v>
      </c>
      <c r="H93" s="232">
        <v>33.600000000000001</v>
      </c>
      <c r="I93" s="233"/>
      <c r="J93" s="234">
        <f>ROUND(I93*H93,2)</f>
        <v>0</v>
      </c>
      <c r="K93" s="230" t="s">
        <v>168</v>
      </c>
      <c r="L93" s="46"/>
      <c r="M93" s="235" t="s">
        <v>19</v>
      </c>
      <c r="N93" s="236" t="s">
        <v>47</v>
      </c>
      <c r="O93" s="86"/>
      <c r="P93" s="237">
        <f>O93*H93</f>
        <v>0</v>
      </c>
      <c r="Q93" s="237">
        <v>0</v>
      </c>
      <c r="R93" s="237">
        <f>Q93*H93</f>
        <v>0</v>
      </c>
      <c r="S93" s="237">
        <v>0</v>
      </c>
      <c r="T93" s="238">
        <f>S93*H93</f>
        <v>0</v>
      </c>
      <c r="U93" s="40"/>
      <c r="V93" s="40"/>
      <c r="W93" s="40"/>
      <c r="X93" s="40"/>
      <c r="Y93" s="40"/>
      <c r="Z93" s="40"/>
      <c r="AA93" s="40"/>
      <c r="AB93" s="40"/>
      <c r="AC93" s="40"/>
      <c r="AD93" s="40"/>
      <c r="AE93" s="40"/>
      <c r="AR93" s="239" t="s">
        <v>169</v>
      </c>
      <c r="AT93" s="239" t="s">
        <v>164</v>
      </c>
      <c r="AU93" s="239" t="s">
        <v>86</v>
      </c>
      <c r="AY93" s="19" t="s">
        <v>162</v>
      </c>
      <c r="BE93" s="240">
        <f>IF(N93="základní",J93,0)</f>
        <v>0</v>
      </c>
      <c r="BF93" s="240">
        <f>IF(N93="snížená",J93,0)</f>
        <v>0</v>
      </c>
      <c r="BG93" s="240">
        <f>IF(N93="zákl. přenesená",J93,0)</f>
        <v>0</v>
      </c>
      <c r="BH93" s="240">
        <f>IF(N93="sníž. přenesená",J93,0)</f>
        <v>0</v>
      </c>
      <c r="BI93" s="240">
        <f>IF(N93="nulová",J93,0)</f>
        <v>0</v>
      </c>
      <c r="BJ93" s="19" t="s">
        <v>84</v>
      </c>
      <c r="BK93" s="240">
        <f>ROUND(I93*H93,2)</f>
        <v>0</v>
      </c>
      <c r="BL93" s="19" t="s">
        <v>169</v>
      </c>
      <c r="BM93" s="239" t="s">
        <v>1344</v>
      </c>
    </row>
    <row r="94" s="2" customFormat="1">
      <c r="A94" s="40"/>
      <c r="B94" s="41"/>
      <c r="C94" s="42"/>
      <c r="D94" s="241" t="s">
        <v>171</v>
      </c>
      <c r="E94" s="42"/>
      <c r="F94" s="242" t="s">
        <v>1345</v>
      </c>
      <c r="G94" s="42"/>
      <c r="H94" s="42"/>
      <c r="I94" s="148"/>
      <c r="J94" s="42"/>
      <c r="K94" s="42"/>
      <c r="L94" s="46"/>
      <c r="M94" s="243"/>
      <c r="N94" s="244"/>
      <c r="O94" s="86"/>
      <c r="P94" s="86"/>
      <c r="Q94" s="86"/>
      <c r="R94" s="86"/>
      <c r="S94" s="86"/>
      <c r="T94" s="87"/>
      <c r="U94" s="40"/>
      <c r="V94" s="40"/>
      <c r="W94" s="40"/>
      <c r="X94" s="40"/>
      <c r="Y94" s="40"/>
      <c r="Z94" s="40"/>
      <c r="AA94" s="40"/>
      <c r="AB94" s="40"/>
      <c r="AC94" s="40"/>
      <c r="AD94" s="40"/>
      <c r="AE94" s="40"/>
      <c r="AT94" s="19" t="s">
        <v>171</v>
      </c>
      <c r="AU94" s="19" t="s">
        <v>86</v>
      </c>
    </row>
    <row r="95" s="13" customFormat="1">
      <c r="A95" s="13"/>
      <c r="B95" s="245"/>
      <c r="C95" s="246"/>
      <c r="D95" s="241" t="s">
        <v>173</v>
      </c>
      <c r="E95" s="247" t="s">
        <v>19</v>
      </c>
      <c r="F95" s="248" t="s">
        <v>1346</v>
      </c>
      <c r="G95" s="246"/>
      <c r="H95" s="249">
        <v>33.600000000000001</v>
      </c>
      <c r="I95" s="250"/>
      <c r="J95" s="246"/>
      <c r="K95" s="246"/>
      <c r="L95" s="251"/>
      <c r="M95" s="252"/>
      <c r="N95" s="253"/>
      <c r="O95" s="253"/>
      <c r="P95" s="253"/>
      <c r="Q95" s="253"/>
      <c r="R95" s="253"/>
      <c r="S95" s="253"/>
      <c r="T95" s="254"/>
      <c r="U95" s="13"/>
      <c r="V95" s="13"/>
      <c r="W95" s="13"/>
      <c r="X95" s="13"/>
      <c r="Y95" s="13"/>
      <c r="Z95" s="13"/>
      <c r="AA95" s="13"/>
      <c r="AB95" s="13"/>
      <c r="AC95" s="13"/>
      <c r="AD95" s="13"/>
      <c r="AE95" s="13"/>
      <c r="AT95" s="255" t="s">
        <v>173</v>
      </c>
      <c r="AU95" s="255" t="s">
        <v>86</v>
      </c>
      <c r="AV95" s="13" t="s">
        <v>86</v>
      </c>
      <c r="AW95" s="13" t="s">
        <v>37</v>
      </c>
      <c r="AX95" s="13" t="s">
        <v>84</v>
      </c>
      <c r="AY95" s="255" t="s">
        <v>162</v>
      </c>
    </row>
    <row r="96" s="2" customFormat="1" ht="21.75" customHeight="1">
      <c r="A96" s="40"/>
      <c r="B96" s="41"/>
      <c r="C96" s="228" t="s">
        <v>86</v>
      </c>
      <c r="D96" s="228" t="s">
        <v>164</v>
      </c>
      <c r="E96" s="229" t="s">
        <v>299</v>
      </c>
      <c r="F96" s="230" t="s">
        <v>300</v>
      </c>
      <c r="G96" s="231" t="s">
        <v>219</v>
      </c>
      <c r="H96" s="232">
        <v>33.600000000000001</v>
      </c>
      <c r="I96" s="233"/>
      <c r="J96" s="234">
        <f>ROUND(I96*H96,2)</f>
        <v>0</v>
      </c>
      <c r="K96" s="230" t="s">
        <v>168</v>
      </c>
      <c r="L96" s="46"/>
      <c r="M96" s="235" t="s">
        <v>19</v>
      </c>
      <c r="N96" s="236" t="s">
        <v>47</v>
      </c>
      <c r="O96" s="86"/>
      <c r="P96" s="237">
        <f>O96*H96</f>
        <v>0</v>
      </c>
      <c r="Q96" s="237">
        <v>0</v>
      </c>
      <c r="R96" s="237">
        <f>Q96*H96</f>
        <v>0</v>
      </c>
      <c r="S96" s="237">
        <v>0</v>
      </c>
      <c r="T96" s="238">
        <f>S96*H96</f>
        <v>0</v>
      </c>
      <c r="U96" s="40"/>
      <c r="V96" s="40"/>
      <c r="W96" s="40"/>
      <c r="X96" s="40"/>
      <c r="Y96" s="40"/>
      <c r="Z96" s="40"/>
      <c r="AA96" s="40"/>
      <c r="AB96" s="40"/>
      <c r="AC96" s="40"/>
      <c r="AD96" s="40"/>
      <c r="AE96" s="40"/>
      <c r="AR96" s="239" t="s">
        <v>169</v>
      </c>
      <c r="AT96" s="239" t="s">
        <v>164</v>
      </c>
      <c r="AU96" s="239" t="s">
        <v>86</v>
      </c>
      <c r="AY96" s="19" t="s">
        <v>162</v>
      </c>
      <c r="BE96" s="240">
        <f>IF(N96="základní",J96,0)</f>
        <v>0</v>
      </c>
      <c r="BF96" s="240">
        <f>IF(N96="snížená",J96,0)</f>
        <v>0</v>
      </c>
      <c r="BG96" s="240">
        <f>IF(N96="zákl. přenesená",J96,0)</f>
        <v>0</v>
      </c>
      <c r="BH96" s="240">
        <f>IF(N96="sníž. přenesená",J96,0)</f>
        <v>0</v>
      </c>
      <c r="BI96" s="240">
        <f>IF(N96="nulová",J96,0)</f>
        <v>0</v>
      </c>
      <c r="BJ96" s="19" t="s">
        <v>84</v>
      </c>
      <c r="BK96" s="240">
        <f>ROUND(I96*H96,2)</f>
        <v>0</v>
      </c>
      <c r="BL96" s="19" t="s">
        <v>169</v>
      </c>
      <c r="BM96" s="239" t="s">
        <v>1347</v>
      </c>
    </row>
    <row r="97" s="2" customFormat="1">
      <c r="A97" s="40"/>
      <c r="B97" s="41"/>
      <c r="C97" s="42"/>
      <c r="D97" s="241" t="s">
        <v>171</v>
      </c>
      <c r="E97" s="42"/>
      <c r="F97" s="242" t="s">
        <v>302</v>
      </c>
      <c r="G97" s="42"/>
      <c r="H97" s="42"/>
      <c r="I97" s="148"/>
      <c r="J97" s="42"/>
      <c r="K97" s="42"/>
      <c r="L97" s="46"/>
      <c r="M97" s="243"/>
      <c r="N97" s="244"/>
      <c r="O97" s="86"/>
      <c r="P97" s="86"/>
      <c r="Q97" s="86"/>
      <c r="R97" s="86"/>
      <c r="S97" s="86"/>
      <c r="T97" s="87"/>
      <c r="U97" s="40"/>
      <c r="V97" s="40"/>
      <c r="W97" s="40"/>
      <c r="X97" s="40"/>
      <c r="Y97" s="40"/>
      <c r="Z97" s="40"/>
      <c r="AA97" s="40"/>
      <c r="AB97" s="40"/>
      <c r="AC97" s="40"/>
      <c r="AD97" s="40"/>
      <c r="AE97" s="40"/>
      <c r="AT97" s="19" t="s">
        <v>171</v>
      </c>
      <c r="AU97" s="19" t="s">
        <v>86</v>
      </c>
    </row>
    <row r="98" s="13" customFormat="1">
      <c r="A98" s="13"/>
      <c r="B98" s="245"/>
      <c r="C98" s="246"/>
      <c r="D98" s="241" t="s">
        <v>173</v>
      </c>
      <c r="E98" s="247" t="s">
        <v>19</v>
      </c>
      <c r="F98" s="248" t="s">
        <v>1348</v>
      </c>
      <c r="G98" s="246"/>
      <c r="H98" s="249">
        <v>33.600000000000001</v>
      </c>
      <c r="I98" s="250"/>
      <c r="J98" s="246"/>
      <c r="K98" s="246"/>
      <c r="L98" s="251"/>
      <c r="M98" s="252"/>
      <c r="N98" s="253"/>
      <c r="O98" s="253"/>
      <c r="P98" s="253"/>
      <c r="Q98" s="253"/>
      <c r="R98" s="253"/>
      <c r="S98" s="253"/>
      <c r="T98" s="254"/>
      <c r="U98" s="13"/>
      <c r="V98" s="13"/>
      <c r="W98" s="13"/>
      <c r="X98" s="13"/>
      <c r="Y98" s="13"/>
      <c r="Z98" s="13"/>
      <c r="AA98" s="13"/>
      <c r="AB98" s="13"/>
      <c r="AC98" s="13"/>
      <c r="AD98" s="13"/>
      <c r="AE98" s="13"/>
      <c r="AT98" s="255" t="s">
        <v>173</v>
      </c>
      <c r="AU98" s="255" t="s">
        <v>86</v>
      </c>
      <c r="AV98" s="13" t="s">
        <v>86</v>
      </c>
      <c r="AW98" s="13" t="s">
        <v>37</v>
      </c>
      <c r="AX98" s="13" t="s">
        <v>76</v>
      </c>
      <c r="AY98" s="255" t="s">
        <v>162</v>
      </c>
    </row>
    <row r="99" s="15" customFormat="1">
      <c r="A99" s="15"/>
      <c r="B99" s="267"/>
      <c r="C99" s="268"/>
      <c r="D99" s="241" t="s">
        <v>173</v>
      </c>
      <c r="E99" s="269" t="s">
        <v>19</v>
      </c>
      <c r="F99" s="270" t="s">
        <v>177</v>
      </c>
      <c r="G99" s="268"/>
      <c r="H99" s="271">
        <v>33.600000000000001</v>
      </c>
      <c r="I99" s="272"/>
      <c r="J99" s="268"/>
      <c r="K99" s="268"/>
      <c r="L99" s="273"/>
      <c r="M99" s="274"/>
      <c r="N99" s="275"/>
      <c r="O99" s="275"/>
      <c r="P99" s="275"/>
      <c r="Q99" s="275"/>
      <c r="R99" s="275"/>
      <c r="S99" s="275"/>
      <c r="T99" s="276"/>
      <c r="U99" s="15"/>
      <c r="V99" s="15"/>
      <c r="W99" s="15"/>
      <c r="X99" s="15"/>
      <c r="Y99" s="15"/>
      <c r="Z99" s="15"/>
      <c r="AA99" s="15"/>
      <c r="AB99" s="15"/>
      <c r="AC99" s="15"/>
      <c r="AD99" s="15"/>
      <c r="AE99" s="15"/>
      <c r="AT99" s="277" t="s">
        <v>173</v>
      </c>
      <c r="AU99" s="277" t="s">
        <v>86</v>
      </c>
      <c r="AV99" s="15" t="s">
        <v>169</v>
      </c>
      <c r="AW99" s="15" t="s">
        <v>37</v>
      </c>
      <c r="AX99" s="15" t="s">
        <v>84</v>
      </c>
      <c r="AY99" s="277" t="s">
        <v>162</v>
      </c>
    </row>
    <row r="100" s="2" customFormat="1" ht="21.75" customHeight="1">
      <c r="A100" s="40"/>
      <c r="B100" s="41"/>
      <c r="C100" s="228" t="s">
        <v>176</v>
      </c>
      <c r="D100" s="228" t="s">
        <v>164</v>
      </c>
      <c r="E100" s="229" t="s">
        <v>311</v>
      </c>
      <c r="F100" s="230" t="s">
        <v>312</v>
      </c>
      <c r="G100" s="231" t="s">
        <v>219</v>
      </c>
      <c r="H100" s="232">
        <v>26.800000000000001</v>
      </c>
      <c r="I100" s="233"/>
      <c r="J100" s="234">
        <f>ROUND(I100*H100,2)</f>
        <v>0</v>
      </c>
      <c r="K100" s="230" t="s">
        <v>168</v>
      </c>
      <c r="L100" s="46"/>
      <c r="M100" s="235" t="s">
        <v>19</v>
      </c>
      <c r="N100" s="236" t="s">
        <v>47</v>
      </c>
      <c r="O100" s="86"/>
      <c r="P100" s="237">
        <f>O100*H100</f>
        <v>0</v>
      </c>
      <c r="Q100" s="237">
        <v>0</v>
      </c>
      <c r="R100" s="237">
        <f>Q100*H100</f>
        <v>0</v>
      </c>
      <c r="S100" s="237">
        <v>0</v>
      </c>
      <c r="T100" s="238">
        <f>S100*H100</f>
        <v>0</v>
      </c>
      <c r="U100" s="40"/>
      <c r="V100" s="40"/>
      <c r="W100" s="40"/>
      <c r="X100" s="40"/>
      <c r="Y100" s="40"/>
      <c r="Z100" s="40"/>
      <c r="AA100" s="40"/>
      <c r="AB100" s="40"/>
      <c r="AC100" s="40"/>
      <c r="AD100" s="40"/>
      <c r="AE100" s="40"/>
      <c r="AR100" s="239" t="s">
        <v>169</v>
      </c>
      <c r="AT100" s="239" t="s">
        <v>164</v>
      </c>
      <c r="AU100" s="239" t="s">
        <v>86</v>
      </c>
      <c r="AY100" s="19" t="s">
        <v>162</v>
      </c>
      <c r="BE100" s="240">
        <f>IF(N100="základní",J100,0)</f>
        <v>0</v>
      </c>
      <c r="BF100" s="240">
        <f>IF(N100="snížená",J100,0)</f>
        <v>0</v>
      </c>
      <c r="BG100" s="240">
        <f>IF(N100="zákl. přenesená",J100,0)</f>
        <v>0</v>
      </c>
      <c r="BH100" s="240">
        <f>IF(N100="sníž. přenesená",J100,0)</f>
        <v>0</v>
      </c>
      <c r="BI100" s="240">
        <f>IF(N100="nulová",J100,0)</f>
        <v>0</v>
      </c>
      <c r="BJ100" s="19" t="s">
        <v>84</v>
      </c>
      <c r="BK100" s="240">
        <f>ROUND(I100*H100,2)</f>
        <v>0</v>
      </c>
      <c r="BL100" s="19" t="s">
        <v>169</v>
      </c>
      <c r="BM100" s="239" t="s">
        <v>1349</v>
      </c>
    </row>
    <row r="101" s="2" customFormat="1">
      <c r="A101" s="40"/>
      <c r="B101" s="41"/>
      <c r="C101" s="42"/>
      <c r="D101" s="241" t="s">
        <v>171</v>
      </c>
      <c r="E101" s="42"/>
      <c r="F101" s="242" t="s">
        <v>314</v>
      </c>
      <c r="G101" s="42"/>
      <c r="H101" s="42"/>
      <c r="I101" s="148"/>
      <c r="J101" s="42"/>
      <c r="K101" s="42"/>
      <c r="L101" s="46"/>
      <c r="M101" s="243"/>
      <c r="N101" s="244"/>
      <c r="O101" s="86"/>
      <c r="P101" s="86"/>
      <c r="Q101" s="86"/>
      <c r="R101" s="86"/>
      <c r="S101" s="86"/>
      <c r="T101" s="87"/>
      <c r="U101" s="40"/>
      <c r="V101" s="40"/>
      <c r="W101" s="40"/>
      <c r="X101" s="40"/>
      <c r="Y101" s="40"/>
      <c r="Z101" s="40"/>
      <c r="AA101" s="40"/>
      <c r="AB101" s="40"/>
      <c r="AC101" s="40"/>
      <c r="AD101" s="40"/>
      <c r="AE101" s="40"/>
      <c r="AT101" s="19" t="s">
        <v>171</v>
      </c>
      <c r="AU101" s="19" t="s">
        <v>86</v>
      </c>
    </row>
    <row r="102" s="13" customFormat="1">
      <c r="A102" s="13"/>
      <c r="B102" s="245"/>
      <c r="C102" s="246"/>
      <c r="D102" s="241" t="s">
        <v>173</v>
      </c>
      <c r="E102" s="247" t="s">
        <v>19</v>
      </c>
      <c r="F102" s="248" t="s">
        <v>1350</v>
      </c>
      <c r="G102" s="246"/>
      <c r="H102" s="249">
        <v>26.800000000000001</v>
      </c>
      <c r="I102" s="250"/>
      <c r="J102" s="246"/>
      <c r="K102" s="246"/>
      <c r="L102" s="251"/>
      <c r="M102" s="252"/>
      <c r="N102" s="253"/>
      <c r="O102" s="253"/>
      <c r="P102" s="253"/>
      <c r="Q102" s="253"/>
      <c r="R102" s="253"/>
      <c r="S102" s="253"/>
      <c r="T102" s="254"/>
      <c r="U102" s="13"/>
      <c r="V102" s="13"/>
      <c r="W102" s="13"/>
      <c r="X102" s="13"/>
      <c r="Y102" s="13"/>
      <c r="Z102" s="13"/>
      <c r="AA102" s="13"/>
      <c r="AB102" s="13"/>
      <c r="AC102" s="13"/>
      <c r="AD102" s="13"/>
      <c r="AE102" s="13"/>
      <c r="AT102" s="255" t="s">
        <v>173</v>
      </c>
      <c r="AU102" s="255" t="s">
        <v>86</v>
      </c>
      <c r="AV102" s="13" t="s">
        <v>86</v>
      </c>
      <c r="AW102" s="13" t="s">
        <v>37</v>
      </c>
      <c r="AX102" s="13" t="s">
        <v>84</v>
      </c>
      <c r="AY102" s="255" t="s">
        <v>162</v>
      </c>
    </row>
    <row r="103" s="2" customFormat="1" ht="16.5" customHeight="1">
      <c r="A103" s="40"/>
      <c r="B103" s="41"/>
      <c r="C103" s="228" t="s">
        <v>169</v>
      </c>
      <c r="D103" s="228" t="s">
        <v>164</v>
      </c>
      <c r="E103" s="229" t="s">
        <v>325</v>
      </c>
      <c r="F103" s="230" t="s">
        <v>326</v>
      </c>
      <c r="G103" s="231" t="s">
        <v>219</v>
      </c>
      <c r="H103" s="232">
        <v>26.800000000000001</v>
      </c>
      <c r="I103" s="233"/>
      <c r="J103" s="234">
        <f>ROUND(I103*H103,2)</f>
        <v>0</v>
      </c>
      <c r="K103" s="230" t="s">
        <v>168</v>
      </c>
      <c r="L103" s="46"/>
      <c r="M103" s="235" t="s">
        <v>19</v>
      </c>
      <c r="N103" s="236" t="s">
        <v>47</v>
      </c>
      <c r="O103" s="86"/>
      <c r="P103" s="237">
        <f>O103*H103</f>
        <v>0</v>
      </c>
      <c r="Q103" s="237">
        <v>0</v>
      </c>
      <c r="R103" s="237">
        <f>Q103*H103</f>
        <v>0</v>
      </c>
      <c r="S103" s="237">
        <v>0</v>
      </c>
      <c r="T103" s="238">
        <f>S103*H103</f>
        <v>0</v>
      </c>
      <c r="U103" s="40"/>
      <c r="V103" s="40"/>
      <c r="W103" s="40"/>
      <c r="X103" s="40"/>
      <c r="Y103" s="40"/>
      <c r="Z103" s="40"/>
      <c r="AA103" s="40"/>
      <c r="AB103" s="40"/>
      <c r="AC103" s="40"/>
      <c r="AD103" s="40"/>
      <c r="AE103" s="40"/>
      <c r="AR103" s="239" t="s">
        <v>169</v>
      </c>
      <c r="AT103" s="239" t="s">
        <v>164</v>
      </c>
      <c r="AU103" s="239" t="s">
        <v>86</v>
      </c>
      <c r="AY103" s="19" t="s">
        <v>162</v>
      </c>
      <c r="BE103" s="240">
        <f>IF(N103="základní",J103,0)</f>
        <v>0</v>
      </c>
      <c r="BF103" s="240">
        <f>IF(N103="snížená",J103,0)</f>
        <v>0</v>
      </c>
      <c r="BG103" s="240">
        <f>IF(N103="zákl. přenesená",J103,0)</f>
        <v>0</v>
      </c>
      <c r="BH103" s="240">
        <f>IF(N103="sníž. přenesená",J103,0)</f>
        <v>0</v>
      </c>
      <c r="BI103" s="240">
        <f>IF(N103="nulová",J103,0)</f>
        <v>0</v>
      </c>
      <c r="BJ103" s="19" t="s">
        <v>84</v>
      </c>
      <c r="BK103" s="240">
        <f>ROUND(I103*H103,2)</f>
        <v>0</v>
      </c>
      <c r="BL103" s="19" t="s">
        <v>169</v>
      </c>
      <c r="BM103" s="239" t="s">
        <v>1351</v>
      </c>
    </row>
    <row r="104" s="2" customFormat="1">
      <c r="A104" s="40"/>
      <c r="B104" s="41"/>
      <c r="C104" s="42"/>
      <c r="D104" s="241" t="s">
        <v>171</v>
      </c>
      <c r="E104" s="42"/>
      <c r="F104" s="242" t="s">
        <v>328</v>
      </c>
      <c r="G104" s="42"/>
      <c r="H104" s="42"/>
      <c r="I104" s="148"/>
      <c r="J104" s="42"/>
      <c r="K104" s="42"/>
      <c r="L104" s="46"/>
      <c r="M104" s="243"/>
      <c r="N104" s="244"/>
      <c r="O104" s="86"/>
      <c r="P104" s="86"/>
      <c r="Q104" s="86"/>
      <c r="R104" s="86"/>
      <c r="S104" s="86"/>
      <c r="T104" s="87"/>
      <c r="U104" s="40"/>
      <c r="V104" s="40"/>
      <c r="W104" s="40"/>
      <c r="X104" s="40"/>
      <c r="Y104" s="40"/>
      <c r="Z104" s="40"/>
      <c r="AA104" s="40"/>
      <c r="AB104" s="40"/>
      <c r="AC104" s="40"/>
      <c r="AD104" s="40"/>
      <c r="AE104" s="40"/>
      <c r="AT104" s="19" t="s">
        <v>171</v>
      </c>
      <c r="AU104" s="19" t="s">
        <v>86</v>
      </c>
    </row>
    <row r="105" s="2" customFormat="1" ht="21.75" customHeight="1">
      <c r="A105" s="40"/>
      <c r="B105" s="41"/>
      <c r="C105" s="228" t="s">
        <v>193</v>
      </c>
      <c r="D105" s="228" t="s">
        <v>164</v>
      </c>
      <c r="E105" s="229" t="s">
        <v>332</v>
      </c>
      <c r="F105" s="230" t="s">
        <v>333</v>
      </c>
      <c r="G105" s="231" t="s">
        <v>334</v>
      </c>
      <c r="H105" s="232">
        <v>48.240000000000002</v>
      </c>
      <c r="I105" s="233"/>
      <c r="J105" s="234">
        <f>ROUND(I105*H105,2)</f>
        <v>0</v>
      </c>
      <c r="K105" s="230" t="s">
        <v>168</v>
      </c>
      <c r="L105" s="46"/>
      <c r="M105" s="235" t="s">
        <v>19</v>
      </c>
      <c r="N105" s="236" t="s">
        <v>47</v>
      </c>
      <c r="O105" s="86"/>
      <c r="P105" s="237">
        <f>O105*H105</f>
        <v>0</v>
      </c>
      <c r="Q105" s="237">
        <v>0</v>
      </c>
      <c r="R105" s="237">
        <f>Q105*H105</f>
        <v>0</v>
      </c>
      <c r="S105" s="237">
        <v>0</v>
      </c>
      <c r="T105" s="238">
        <f>S105*H105</f>
        <v>0</v>
      </c>
      <c r="U105" s="40"/>
      <c r="V105" s="40"/>
      <c r="W105" s="40"/>
      <c r="X105" s="40"/>
      <c r="Y105" s="40"/>
      <c r="Z105" s="40"/>
      <c r="AA105" s="40"/>
      <c r="AB105" s="40"/>
      <c r="AC105" s="40"/>
      <c r="AD105" s="40"/>
      <c r="AE105" s="40"/>
      <c r="AR105" s="239" t="s">
        <v>169</v>
      </c>
      <c r="AT105" s="239" t="s">
        <v>164</v>
      </c>
      <c r="AU105" s="239" t="s">
        <v>86</v>
      </c>
      <c r="AY105" s="19" t="s">
        <v>162</v>
      </c>
      <c r="BE105" s="240">
        <f>IF(N105="základní",J105,0)</f>
        <v>0</v>
      </c>
      <c r="BF105" s="240">
        <f>IF(N105="snížená",J105,0)</f>
        <v>0</v>
      </c>
      <c r="BG105" s="240">
        <f>IF(N105="zákl. přenesená",J105,0)</f>
        <v>0</v>
      </c>
      <c r="BH105" s="240">
        <f>IF(N105="sníž. přenesená",J105,0)</f>
        <v>0</v>
      </c>
      <c r="BI105" s="240">
        <f>IF(N105="nulová",J105,0)</f>
        <v>0</v>
      </c>
      <c r="BJ105" s="19" t="s">
        <v>84</v>
      </c>
      <c r="BK105" s="240">
        <f>ROUND(I105*H105,2)</f>
        <v>0</v>
      </c>
      <c r="BL105" s="19" t="s">
        <v>169</v>
      </c>
      <c r="BM105" s="239" t="s">
        <v>1352</v>
      </c>
    </row>
    <row r="106" s="2" customFormat="1">
      <c r="A106" s="40"/>
      <c r="B106" s="41"/>
      <c r="C106" s="42"/>
      <c r="D106" s="241" t="s">
        <v>171</v>
      </c>
      <c r="E106" s="42"/>
      <c r="F106" s="242" t="s">
        <v>336</v>
      </c>
      <c r="G106" s="42"/>
      <c r="H106" s="42"/>
      <c r="I106" s="148"/>
      <c r="J106" s="42"/>
      <c r="K106" s="42"/>
      <c r="L106" s="46"/>
      <c r="M106" s="243"/>
      <c r="N106" s="244"/>
      <c r="O106" s="86"/>
      <c r="P106" s="86"/>
      <c r="Q106" s="86"/>
      <c r="R106" s="86"/>
      <c r="S106" s="86"/>
      <c r="T106" s="87"/>
      <c r="U106" s="40"/>
      <c r="V106" s="40"/>
      <c r="W106" s="40"/>
      <c r="X106" s="40"/>
      <c r="Y106" s="40"/>
      <c r="Z106" s="40"/>
      <c r="AA106" s="40"/>
      <c r="AB106" s="40"/>
      <c r="AC106" s="40"/>
      <c r="AD106" s="40"/>
      <c r="AE106" s="40"/>
      <c r="AT106" s="19" t="s">
        <v>171</v>
      </c>
      <c r="AU106" s="19" t="s">
        <v>86</v>
      </c>
    </row>
    <row r="107" s="13" customFormat="1">
      <c r="A107" s="13"/>
      <c r="B107" s="245"/>
      <c r="C107" s="246"/>
      <c r="D107" s="241" t="s">
        <v>173</v>
      </c>
      <c r="E107" s="247" t="s">
        <v>19</v>
      </c>
      <c r="F107" s="248" t="s">
        <v>1353</v>
      </c>
      <c r="G107" s="246"/>
      <c r="H107" s="249">
        <v>48.240000000000002</v>
      </c>
      <c r="I107" s="250"/>
      <c r="J107" s="246"/>
      <c r="K107" s="246"/>
      <c r="L107" s="251"/>
      <c r="M107" s="252"/>
      <c r="N107" s="253"/>
      <c r="O107" s="253"/>
      <c r="P107" s="253"/>
      <c r="Q107" s="253"/>
      <c r="R107" s="253"/>
      <c r="S107" s="253"/>
      <c r="T107" s="254"/>
      <c r="U107" s="13"/>
      <c r="V107" s="13"/>
      <c r="W107" s="13"/>
      <c r="X107" s="13"/>
      <c r="Y107" s="13"/>
      <c r="Z107" s="13"/>
      <c r="AA107" s="13"/>
      <c r="AB107" s="13"/>
      <c r="AC107" s="13"/>
      <c r="AD107" s="13"/>
      <c r="AE107" s="13"/>
      <c r="AT107" s="255" t="s">
        <v>173</v>
      </c>
      <c r="AU107" s="255" t="s">
        <v>86</v>
      </c>
      <c r="AV107" s="13" t="s">
        <v>86</v>
      </c>
      <c r="AW107" s="13" t="s">
        <v>37</v>
      </c>
      <c r="AX107" s="13" t="s">
        <v>84</v>
      </c>
      <c r="AY107" s="255" t="s">
        <v>162</v>
      </c>
    </row>
    <row r="108" s="2" customFormat="1" ht="21.75" customHeight="1">
      <c r="A108" s="40"/>
      <c r="B108" s="41"/>
      <c r="C108" s="228" t="s">
        <v>199</v>
      </c>
      <c r="D108" s="228" t="s">
        <v>164</v>
      </c>
      <c r="E108" s="229" t="s">
        <v>339</v>
      </c>
      <c r="F108" s="230" t="s">
        <v>340</v>
      </c>
      <c r="G108" s="231" t="s">
        <v>219</v>
      </c>
      <c r="H108" s="232">
        <v>6.7999999999999998</v>
      </c>
      <c r="I108" s="233"/>
      <c r="J108" s="234">
        <f>ROUND(I108*H108,2)</f>
        <v>0</v>
      </c>
      <c r="K108" s="230" t="s">
        <v>168</v>
      </c>
      <c r="L108" s="46"/>
      <c r="M108" s="235" t="s">
        <v>19</v>
      </c>
      <c r="N108" s="236" t="s">
        <v>47</v>
      </c>
      <c r="O108" s="86"/>
      <c r="P108" s="237">
        <f>O108*H108</f>
        <v>0</v>
      </c>
      <c r="Q108" s="237">
        <v>0</v>
      </c>
      <c r="R108" s="237">
        <f>Q108*H108</f>
        <v>0</v>
      </c>
      <c r="S108" s="237">
        <v>0</v>
      </c>
      <c r="T108" s="238">
        <f>S108*H108</f>
        <v>0</v>
      </c>
      <c r="U108" s="40"/>
      <c r="V108" s="40"/>
      <c r="W108" s="40"/>
      <c r="X108" s="40"/>
      <c r="Y108" s="40"/>
      <c r="Z108" s="40"/>
      <c r="AA108" s="40"/>
      <c r="AB108" s="40"/>
      <c r="AC108" s="40"/>
      <c r="AD108" s="40"/>
      <c r="AE108" s="40"/>
      <c r="AR108" s="239" t="s">
        <v>169</v>
      </c>
      <c r="AT108" s="239" t="s">
        <v>164</v>
      </c>
      <c r="AU108" s="239" t="s">
        <v>86</v>
      </c>
      <c r="AY108" s="19" t="s">
        <v>162</v>
      </c>
      <c r="BE108" s="240">
        <f>IF(N108="základní",J108,0)</f>
        <v>0</v>
      </c>
      <c r="BF108" s="240">
        <f>IF(N108="snížená",J108,0)</f>
        <v>0</v>
      </c>
      <c r="BG108" s="240">
        <f>IF(N108="zákl. přenesená",J108,0)</f>
        <v>0</v>
      </c>
      <c r="BH108" s="240">
        <f>IF(N108="sníž. přenesená",J108,0)</f>
        <v>0</v>
      </c>
      <c r="BI108" s="240">
        <f>IF(N108="nulová",J108,0)</f>
        <v>0</v>
      </c>
      <c r="BJ108" s="19" t="s">
        <v>84</v>
      </c>
      <c r="BK108" s="240">
        <f>ROUND(I108*H108,2)</f>
        <v>0</v>
      </c>
      <c r="BL108" s="19" t="s">
        <v>169</v>
      </c>
      <c r="BM108" s="239" t="s">
        <v>1354</v>
      </c>
    </row>
    <row r="109" s="2" customFormat="1">
      <c r="A109" s="40"/>
      <c r="B109" s="41"/>
      <c r="C109" s="42"/>
      <c r="D109" s="241" t="s">
        <v>171</v>
      </c>
      <c r="E109" s="42"/>
      <c r="F109" s="242" t="s">
        <v>342</v>
      </c>
      <c r="G109" s="42"/>
      <c r="H109" s="42"/>
      <c r="I109" s="148"/>
      <c r="J109" s="42"/>
      <c r="K109" s="42"/>
      <c r="L109" s="46"/>
      <c r="M109" s="243"/>
      <c r="N109" s="244"/>
      <c r="O109" s="86"/>
      <c r="P109" s="86"/>
      <c r="Q109" s="86"/>
      <c r="R109" s="86"/>
      <c r="S109" s="86"/>
      <c r="T109" s="87"/>
      <c r="U109" s="40"/>
      <c r="V109" s="40"/>
      <c r="W109" s="40"/>
      <c r="X109" s="40"/>
      <c r="Y109" s="40"/>
      <c r="Z109" s="40"/>
      <c r="AA109" s="40"/>
      <c r="AB109" s="40"/>
      <c r="AC109" s="40"/>
      <c r="AD109" s="40"/>
      <c r="AE109" s="40"/>
      <c r="AT109" s="19" t="s">
        <v>171</v>
      </c>
      <c r="AU109" s="19" t="s">
        <v>86</v>
      </c>
    </row>
    <row r="110" s="13" customFormat="1">
      <c r="A110" s="13"/>
      <c r="B110" s="245"/>
      <c r="C110" s="246"/>
      <c r="D110" s="241" t="s">
        <v>173</v>
      </c>
      <c r="E110" s="247" t="s">
        <v>19</v>
      </c>
      <c r="F110" s="248" t="s">
        <v>1355</v>
      </c>
      <c r="G110" s="246"/>
      <c r="H110" s="249">
        <v>33.600000000000001</v>
      </c>
      <c r="I110" s="250"/>
      <c r="J110" s="246"/>
      <c r="K110" s="246"/>
      <c r="L110" s="251"/>
      <c r="M110" s="252"/>
      <c r="N110" s="253"/>
      <c r="O110" s="253"/>
      <c r="P110" s="253"/>
      <c r="Q110" s="253"/>
      <c r="R110" s="253"/>
      <c r="S110" s="253"/>
      <c r="T110" s="254"/>
      <c r="U110" s="13"/>
      <c r="V110" s="13"/>
      <c r="W110" s="13"/>
      <c r="X110" s="13"/>
      <c r="Y110" s="13"/>
      <c r="Z110" s="13"/>
      <c r="AA110" s="13"/>
      <c r="AB110" s="13"/>
      <c r="AC110" s="13"/>
      <c r="AD110" s="13"/>
      <c r="AE110" s="13"/>
      <c r="AT110" s="255" t="s">
        <v>173</v>
      </c>
      <c r="AU110" s="255" t="s">
        <v>86</v>
      </c>
      <c r="AV110" s="13" t="s">
        <v>86</v>
      </c>
      <c r="AW110" s="13" t="s">
        <v>37</v>
      </c>
      <c r="AX110" s="13" t="s">
        <v>76</v>
      </c>
      <c r="AY110" s="255" t="s">
        <v>162</v>
      </c>
    </row>
    <row r="111" s="13" customFormat="1">
      <c r="A111" s="13"/>
      <c r="B111" s="245"/>
      <c r="C111" s="246"/>
      <c r="D111" s="241" t="s">
        <v>173</v>
      </c>
      <c r="E111" s="247" t="s">
        <v>19</v>
      </c>
      <c r="F111" s="248" t="s">
        <v>1356</v>
      </c>
      <c r="G111" s="246"/>
      <c r="H111" s="249">
        <v>-26.800000000000001</v>
      </c>
      <c r="I111" s="250"/>
      <c r="J111" s="246"/>
      <c r="K111" s="246"/>
      <c r="L111" s="251"/>
      <c r="M111" s="252"/>
      <c r="N111" s="253"/>
      <c r="O111" s="253"/>
      <c r="P111" s="253"/>
      <c r="Q111" s="253"/>
      <c r="R111" s="253"/>
      <c r="S111" s="253"/>
      <c r="T111" s="254"/>
      <c r="U111" s="13"/>
      <c r="V111" s="13"/>
      <c r="W111" s="13"/>
      <c r="X111" s="13"/>
      <c r="Y111" s="13"/>
      <c r="Z111" s="13"/>
      <c r="AA111" s="13"/>
      <c r="AB111" s="13"/>
      <c r="AC111" s="13"/>
      <c r="AD111" s="13"/>
      <c r="AE111" s="13"/>
      <c r="AT111" s="255" t="s">
        <v>173</v>
      </c>
      <c r="AU111" s="255" t="s">
        <v>86</v>
      </c>
      <c r="AV111" s="13" t="s">
        <v>86</v>
      </c>
      <c r="AW111" s="13" t="s">
        <v>37</v>
      </c>
      <c r="AX111" s="13" t="s">
        <v>76</v>
      </c>
      <c r="AY111" s="255" t="s">
        <v>162</v>
      </c>
    </row>
    <row r="112" s="15" customFormat="1">
      <c r="A112" s="15"/>
      <c r="B112" s="267"/>
      <c r="C112" s="268"/>
      <c r="D112" s="241" t="s">
        <v>173</v>
      </c>
      <c r="E112" s="269" t="s">
        <v>19</v>
      </c>
      <c r="F112" s="270" t="s">
        <v>177</v>
      </c>
      <c r="G112" s="268"/>
      <c r="H112" s="271">
        <v>6.7999999999999998</v>
      </c>
      <c r="I112" s="272"/>
      <c r="J112" s="268"/>
      <c r="K112" s="268"/>
      <c r="L112" s="273"/>
      <c r="M112" s="274"/>
      <c r="N112" s="275"/>
      <c r="O112" s="275"/>
      <c r="P112" s="275"/>
      <c r="Q112" s="275"/>
      <c r="R112" s="275"/>
      <c r="S112" s="275"/>
      <c r="T112" s="276"/>
      <c r="U112" s="15"/>
      <c r="V112" s="15"/>
      <c r="W112" s="15"/>
      <c r="X112" s="15"/>
      <c r="Y112" s="15"/>
      <c r="Z112" s="15"/>
      <c r="AA112" s="15"/>
      <c r="AB112" s="15"/>
      <c r="AC112" s="15"/>
      <c r="AD112" s="15"/>
      <c r="AE112" s="15"/>
      <c r="AT112" s="277" t="s">
        <v>173</v>
      </c>
      <c r="AU112" s="277" t="s">
        <v>86</v>
      </c>
      <c r="AV112" s="15" t="s">
        <v>169</v>
      </c>
      <c r="AW112" s="15" t="s">
        <v>37</v>
      </c>
      <c r="AX112" s="15" t="s">
        <v>84</v>
      </c>
      <c r="AY112" s="277" t="s">
        <v>162</v>
      </c>
    </row>
    <row r="113" s="2" customFormat="1" ht="16.5" customHeight="1">
      <c r="A113" s="40"/>
      <c r="B113" s="41"/>
      <c r="C113" s="228" t="s">
        <v>206</v>
      </c>
      <c r="D113" s="228" t="s">
        <v>164</v>
      </c>
      <c r="E113" s="229" t="s">
        <v>1219</v>
      </c>
      <c r="F113" s="230" t="s">
        <v>1220</v>
      </c>
      <c r="G113" s="231" t="s">
        <v>167</v>
      </c>
      <c r="H113" s="232">
        <v>70.5</v>
      </c>
      <c r="I113" s="233"/>
      <c r="J113" s="234">
        <f>ROUND(I113*H113,2)</f>
        <v>0</v>
      </c>
      <c r="K113" s="230" t="s">
        <v>168</v>
      </c>
      <c r="L113" s="46"/>
      <c r="M113" s="235" t="s">
        <v>19</v>
      </c>
      <c r="N113" s="236" t="s">
        <v>47</v>
      </c>
      <c r="O113" s="86"/>
      <c r="P113" s="237">
        <f>O113*H113</f>
        <v>0</v>
      </c>
      <c r="Q113" s="237">
        <v>0</v>
      </c>
      <c r="R113" s="237">
        <f>Q113*H113</f>
        <v>0</v>
      </c>
      <c r="S113" s="237">
        <v>0</v>
      </c>
      <c r="T113" s="238">
        <f>S113*H113</f>
        <v>0</v>
      </c>
      <c r="U113" s="40"/>
      <c r="V113" s="40"/>
      <c r="W113" s="40"/>
      <c r="X113" s="40"/>
      <c r="Y113" s="40"/>
      <c r="Z113" s="40"/>
      <c r="AA113" s="40"/>
      <c r="AB113" s="40"/>
      <c r="AC113" s="40"/>
      <c r="AD113" s="40"/>
      <c r="AE113" s="40"/>
      <c r="AR113" s="239" t="s">
        <v>169</v>
      </c>
      <c r="AT113" s="239" t="s">
        <v>164</v>
      </c>
      <c r="AU113" s="239" t="s">
        <v>86</v>
      </c>
      <c r="AY113" s="19" t="s">
        <v>162</v>
      </c>
      <c r="BE113" s="240">
        <f>IF(N113="základní",J113,0)</f>
        <v>0</v>
      </c>
      <c r="BF113" s="240">
        <f>IF(N113="snížená",J113,0)</f>
        <v>0</v>
      </c>
      <c r="BG113" s="240">
        <f>IF(N113="zákl. přenesená",J113,0)</f>
        <v>0</v>
      </c>
      <c r="BH113" s="240">
        <f>IF(N113="sníž. přenesená",J113,0)</f>
        <v>0</v>
      </c>
      <c r="BI113" s="240">
        <f>IF(N113="nulová",J113,0)</f>
        <v>0</v>
      </c>
      <c r="BJ113" s="19" t="s">
        <v>84</v>
      </c>
      <c r="BK113" s="240">
        <f>ROUND(I113*H113,2)</f>
        <v>0</v>
      </c>
      <c r="BL113" s="19" t="s">
        <v>169</v>
      </c>
      <c r="BM113" s="239" t="s">
        <v>1357</v>
      </c>
    </row>
    <row r="114" s="2" customFormat="1">
      <c r="A114" s="40"/>
      <c r="B114" s="41"/>
      <c r="C114" s="42"/>
      <c r="D114" s="241" t="s">
        <v>171</v>
      </c>
      <c r="E114" s="42"/>
      <c r="F114" s="242" t="s">
        <v>1222</v>
      </c>
      <c r="G114" s="42"/>
      <c r="H114" s="42"/>
      <c r="I114" s="148"/>
      <c r="J114" s="42"/>
      <c r="K114" s="42"/>
      <c r="L114" s="46"/>
      <c r="M114" s="243"/>
      <c r="N114" s="244"/>
      <c r="O114" s="86"/>
      <c r="P114" s="86"/>
      <c r="Q114" s="86"/>
      <c r="R114" s="86"/>
      <c r="S114" s="86"/>
      <c r="T114" s="87"/>
      <c r="U114" s="40"/>
      <c r="V114" s="40"/>
      <c r="W114" s="40"/>
      <c r="X114" s="40"/>
      <c r="Y114" s="40"/>
      <c r="Z114" s="40"/>
      <c r="AA114" s="40"/>
      <c r="AB114" s="40"/>
      <c r="AC114" s="40"/>
      <c r="AD114" s="40"/>
      <c r="AE114" s="40"/>
      <c r="AT114" s="19" t="s">
        <v>171</v>
      </c>
      <c r="AU114" s="19" t="s">
        <v>86</v>
      </c>
    </row>
    <row r="115" s="13" customFormat="1">
      <c r="A115" s="13"/>
      <c r="B115" s="245"/>
      <c r="C115" s="246"/>
      <c r="D115" s="241" t="s">
        <v>173</v>
      </c>
      <c r="E115" s="247" t="s">
        <v>19</v>
      </c>
      <c r="F115" s="248" t="s">
        <v>1358</v>
      </c>
      <c r="G115" s="246"/>
      <c r="H115" s="249">
        <v>70.5</v>
      </c>
      <c r="I115" s="250"/>
      <c r="J115" s="246"/>
      <c r="K115" s="246"/>
      <c r="L115" s="251"/>
      <c r="M115" s="252"/>
      <c r="N115" s="253"/>
      <c r="O115" s="253"/>
      <c r="P115" s="253"/>
      <c r="Q115" s="253"/>
      <c r="R115" s="253"/>
      <c r="S115" s="253"/>
      <c r="T115" s="254"/>
      <c r="U115" s="13"/>
      <c r="V115" s="13"/>
      <c r="W115" s="13"/>
      <c r="X115" s="13"/>
      <c r="Y115" s="13"/>
      <c r="Z115" s="13"/>
      <c r="AA115" s="13"/>
      <c r="AB115" s="13"/>
      <c r="AC115" s="13"/>
      <c r="AD115" s="13"/>
      <c r="AE115" s="13"/>
      <c r="AT115" s="255" t="s">
        <v>173</v>
      </c>
      <c r="AU115" s="255" t="s">
        <v>86</v>
      </c>
      <c r="AV115" s="13" t="s">
        <v>86</v>
      </c>
      <c r="AW115" s="13" t="s">
        <v>37</v>
      </c>
      <c r="AX115" s="13" t="s">
        <v>84</v>
      </c>
      <c r="AY115" s="255" t="s">
        <v>162</v>
      </c>
    </row>
    <row r="116" s="2" customFormat="1" ht="21.75" customHeight="1">
      <c r="A116" s="40"/>
      <c r="B116" s="41"/>
      <c r="C116" s="228" t="s">
        <v>211</v>
      </c>
      <c r="D116" s="228" t="s">
        <v>164</v>
      </c>
      <c r="E116" s="229" t="s">
        <v>1027</v>
      </c>
      <c r="F116" s="230" t="s">
        <v>1028</v>
      </c>
      <c r="G116" s="231" t="s">
        <v>167</v>
      </c>
      <c r="H116" s="232">
        <v>19.5</v>
      </c>
      <c r="I116" s="233"/>
      <c r="J116" s="234">
        <f>ROUND(I116*H116,2)</f>
        <v>0</v>
      </c>
      <c r="K116" s="230" t="s">
        <v>168</v>
      </c>
      <c r="L116" s="46"/>
      <c r="M116" s="235" t="s">
        <v>19</v>
      </c>
      <c r="N116" s="236" t="s">
        <v>47</v>
      </c>
      <c r="O116" s="86"/>
      <c r="P116" s="237">
        <f>O116*H116</f>
        <v>0</v>
      </c>
      <c r="Q116" s="237">
        <v>0</v>
      </c>
      <c r="R116" s="237">
        <f>Q116*H116</f>
        <v>0</v>
      </c>
      <c r="S116" s="237">
        <v>0</v>
      </c>
      <c r="T116" s="238">
        <f>S116*H116</f>
        <v>0</v>
      </c>
      <c r="U116" s="40"/>
      <c r="V116" s="40"/>
      <c r="W116" s="40"/>
      <c r="X116" s="40"/>
      <c r="Y116" s="40"/>
      <c r="Z116" s="40"/>
      <c r="AA116" s="40"/>
      <c r="AB116" s="40"/>
      <c r="AC116" s="40"/>
      <c r="AD116" s="40"/>
      <c r="AE116" s="40"/>
      <c r="AR116" s="239" t="s">
        <v>169</v>
      </c>
      <c r="AT116" s="239" t="s">
        <v>164</v>
      </c>
      <c r="AU116" s="239" t="s">
        <v>86</v>
      </c>
      <c r="AY116" s="19" t="s">
        <v>162</v>
      </c>
      <c r="BE116" s="240">
        <f>IF(N116="základní",J116,0)</f>
        <v>0</v>
      </c>
      <c r="BF116" s="240">
        <f>IF(N116="snížená",J116,0)</f>
        <v>0</v>
      </c>
      <c r="BG116" s="240">
        <f>IF(N116="zákl. přenesená",J116,0)</f>
        <v>0</v>
      </c>
      <c r="BH116" s="240">
        <f>IF(N116="sníž. přenesená",J116,0)</f>
        <v>0</v>
      </c>
      <c r="BI116" s="240">
        <f>IF(N116="nulová",J116,0)</f>
        <v>0</v>
      </c>
      <c r="BJ116" s="19" t="s">
        <v>84</v>
      </c>
      <c r="BK116" s="240">
        <f>ROUND(I116*H116,2)</f>
        <v>0</v>
      </c>
      <c r="BL116" s="19" t="s">
        <v>169</v>
      </c>
      <c r="BM116" s="239" t="s">
        <v>1359</v>
      </c>
    </row>
    <row r="117" s="2" customFormat="1">
      <c r="A117" s="40"/>
      <c r="B117" s="41"/>
      <c r="C117" s="42"/>
      <c r="D117" s="241" t="s">
        <v>171</v>
      </c>
      <c r="E117" s="42"/>
      <c r="F117" s="242" t="s">
        <v>368</v>
      </c>
      <c r="G117" s="42"/>
      <c r="H117" s="42"/>
      <c r="I117" s="148"/>
      <c r="J117" s="42"/>
      <c r="K117" s="42"/>
      <c r="L117" s="46"/>
      <c r="M117" s="243"/>
      <c r="N117" s="244"/>
      <c r="O117" s="86"/>
      <c r="P117" s="86"/>
      <c r="Q117" s="86"/>
      <c r="R117" s="86"/>
      <c r="S117" s="86"/>
      <c r="T117" s="87"/>
      <c r="U117" s="40"/>
      <c r="V117" s="40"/>
      <c r="W117" s="40"/>
      <c r="X117" s="40"/>
      <c r="Y117" s="40"/>
      <c r="Z117" s="40"/>
      <c r="AA117" s="40"/>
      <c r="AB117" s="40"/>
      <c r="AC117" s="40"/>
      <c r="AD117" s="40"/>
      <c r="AE117" s="40"/>
      <c r="AT117" s="19" t="s">
        <v>171</v>
      </c>
      <c r="AU117" s="19" t="s">
        <v>86</v>
      </c>
    </row>
    <row r="118" s="13" customFormat="1">
      <c r="A118" s="13"/>
      <c r="B118" s="245"/>
      <c r="C118" s="246"/>
      <c r="D118" s="241" t="s">
        <v>173</v>
      </c>
      <c r="E118" s="247" t="s">
        <v>19</v>
      </c>
      <c r="F118" s="248" t="s">
        <v>1360</v>
      </c>
      <c r="G118" s="246"/>
      <c r="H118" s="249">
        <v>19.5</v>
      </c>
      <c r="I118" s="250"/>
      <c r="J118" s="246"/>
      <c r="K118" s="246"/>
      <c r="L118" s="251"/>
      <c r="M118" s="252"/>
      <c r="N118" s="253"/>
      <c r="O118" s="253"/>
      <c r="P118" s="253"/>
      <c r="Q118" s="253"/>
      <c r="R118" s="253"/>
      <c r="S118" s="253"/>
      <c r="T118" s="254"/>
      <c r="U118" s="13"/>
      <c r="V118" s="13"/>
      <c r="W118" s="13"/>
      <c r="X118" s="13"/>
      <c r="Y118" s="13"/>
      <c r="Z118" s="13"/>
      <c r="AA118" s="13"/>
      <c r="AB118" s="13"/>
      <c r="AC118" s="13"/>
      <c r="AD118" s="13"/>
      <c r="AE118" s="13"/>
      <c r="AT118" s="255" t="s">
        <v>173</v>
      </c>
      <c r="AU118" s="255" t="s">
        <v>86</v>
      </c>
      <c r="AV118" s="13" t="s">
        <v>86</v>
      </c>
      <c r="AW118" s="13" t="s">
        <v>37</v>
      </c>
      <c r="AX118" s="13" t="s">
        <v>76</v>
      </c>
      <c r="AY118" s="255" t="s">
        <v>162</v>
      </c>
    </row>
    <row r="119" s="15" customFormat="1">
      <c r="A119" s="15"/>
      <c r="B119" s="267"/>
      <c r="C119" s="268"/>
      <c r="D119" s="241" t="s">
        <v>173</v>
      </c>
      <c r="E119" s="269" t="s">
        <v>19</v>
      </c>
      <c r="F119" s="270" t="s">
        <v>177</v>
      </c>
      <c r="G119" s="268"/>
      <c r="H119" s="271">
        <v>19.5</v>
      </c>
      <c r="I119" s="272"/>
      <c r="J119" s="268"/>
      <c r="K119" s="268"/>
      <c r="L119" s="273"/>
      <c r="M119" s="274"/>
      <c r="N119" s="275"/>
      <c r="O119" s="275"/>
      <c r="P119" s="275"/>
      <c r="Q119" s="275"/>
      <c r="R119" s="275"/>
      <c r="S119" s="275"/>
      <c r="T119" s="276"/>
      <c r="U119" s="15"/>
      <c r="V119" s="15"/>
      <c r="W119" s="15"/>
      <c r="X119" s="15"/>
      <c r="Y119" s="15"/>
      <c r="Z119" s="15"/>
      <c r="AA119" s="15"/>
      <c r="AB119" s="15"/>
      <c r="AC119" s="15"/>
      <c r="AD119" s="15"/>
      <c r="AE119" s="15"/>
      <c r="AT119" s="277" t="s">
        <v>173</v>
      </c>
      <c r="AU119" s="277" t="s">
        <v>86</v>
      </c>
      <c r="AV119" s="15" t="s">
        <v>169</v>
      </c>
      <c r="AW119" s="15" t="s">
        <v>37</v>
      </c>
      <c r="AX119" s="15" t="s">
        <v>84</v>
      </c>
      <c r="AY119" s="277" t="s">
        <v>162</v>
      </c>
    </row>
    <row r="120" s="2" customFormat="1" ht="21.75" customHeight="1">
      <c r="A120" s="40"/>
      <c r="B120" s="41"/>
      <c r="C120" s="228" t="s">
        <v>216</v>
      </c>
      <c r="D120" s="228" t="s">
        <v>164</v>
      </c>
      <c r="E120" s="229" t="s">
        <v>371</v>
      </c>
      <c r="F120" s="230" t="s">
        <v>372</v>
      </c>
      <c r="G120" s="231" t="s">
        <v>167</v>
      </c>
      <c r="H120" s="232">
        <v>19.5</v>
      </c>
      <c r="I120" s="233"/>
      <c r="J120" s="234">
        <f>ROUND(I120*H120,2)</f>
        <v>0</v>
      </c>
      <c r="K120" s="230" t="s">
        <v>168</v>
      </c>
      <c r="L120" s="46"/>
      <c r="M120" s="235" t="s">
        <v>19</v>
      </c>
      <c r="N120" s="236" t="s">
        <v>47</v>
      </c>
      <c r="O120" s="86"/>
      <c r="P120" s="237">
        <f>O120*H120</f>
        <v>0</v>
      </c>
      <c r="Q120" s="237">
        <v>0</v>
      </c>
      <c r="R120" s="237">
        <f>Q120*H120</f>
        <v>0</v>
      </c>
      <c r="S120" s="237">
        <v>0</v>
      </c>
      <c r="T120" s="238">
        <f>S120*H120</f>
        <v>0</v>
      </c>
      <c r="U120" s="40"/>
      <c r="V120" s="40"/>
      <c r="W120" s="40"/>
      <c r="X120" s="40"/>
      <c r="Y120" s="40"/>
      <c r="Z120" s="40"/>
      <c r="AA120" s="40"/>
      <c r="AB120" s="40"/>
      <c r="AC120" s="40"/>
      <c r="AD120" s="40"/>
      <c r="AE120" s="40"/>
      <c r="AR120" s="239" t="s">
        <v>169</v>
      </c>
      <c r="AT120" s="239" t="s">
        <v>164</v>
      </c>
      <c r="AU120" s="239" t="s">
        <v>86</v>
      </c>
      <c r="AY120" s="19" t="s">
        <v>162</v>
      </c>
      <c r="BE120" s="240">
        <f>IF(N120="základní",J120,0)</f>
        <v>0</v>
      </c>
      <c r="BF120" s="240">
        <f>IF(N120="snížená",J120,0)</f>
        <v>0</v>
      </c>
      <c r="BG120" s="240">
        <f>IF(N120="zákl. přenesená",J120,0)</f>
        <v>0</v>
      </c>
      <c r="BH120" s="240">
        <f>IF(N120="sníž. přenesená",J120,0)</f>
        <v>0</v>
      </c>
      <c r="BI120" s="240">
        <f>IF(N120="nulová",J120,0)</f>
        <v>0</v>
      </c>
      <c r="BJ120" s="19" t="s">
        <v>84</v>
      </c>
      <c r="BK120" s="240">
        <f>ROUND(I120*H120,2)</f>
        <v>0</v>
      </c>
      <c r="BL120" s="19" t="s">
        <v>169</v>
      </c>
      <c r="BM120" s="239" t="s">
        <v>1361</v>
      </c>
    </row>
    <row r="121" s="2" customFormat="1">
      <c r="A121" s="40"/>
      <c r="B121" s="41"/>
      <c r="C121" s="42"/>
      <c r="D121" s="241" t="s">
        <v>171</v>
      </c>
      <c r="E121" s="42"/>
      <c r="F121" s="242" t="s">
        <v>374</v>
      </c>
      <c r="G121" s="42"/>
      <c r="H121" s="42"/>
      <c r="I121" s="148"/>
      <c r="J121" s="42"/>
      <c r="K121" s="42"/>
      <c r="L121" s="46"/>
      <c r="M121" s="243"/>
      <c r="N121" s="244"/>
      <c r="O121" s="86"/>
      <c r="P121" s="86"/>
      <c r="Q121" s="86"/>
      <c r="R121" s="86"/>
      <c r="S121" s="86"/>
      <c r="T121" s="87"/>
      <c r="U121" s="40"/>
      <c r="V121" s="40"/>
      <c r="W121" s="40"/>
      <c r="X121" s="40"/>
      <c r="Y121" s="40"/>
      <c r="Z121" s="40"/>
      <c r="AA121" s="40"/>
      <c r="AB121" s="40"/>
      <c r="AC121" s="40"/>
      <c r="AD121" s="40"/>
      <c r="AE121" s="40"/>
      <c r="AT121" s="19" t="s">
        <v>171</v>
      </c>
      <c r="AU121" s="19" t="s">
        <v>86</v>
      </c>
    </row>
    <row r="122" s="2" customFormat="1" ht="16.5" customHeight="1">
      <c r="A122" s="40"/>
      <c r="B122" s="41"/>
      <c r="C122" s="288" t="s">
        <v>226</v>
      </c>
      <c r="D122" s="288" t="s">
        <v>346</v>
      </c>
      <c r="E122" s="289" t="s">
        <v>1362</v>
      </c>
      <c r="F122" s="290" t="s">
        <v>377</v>
      </c>
      <c r="G122" s="291" t="s">
        <v>378</v>
      </c>
      <c r="H122" s="292">
        <v>0.29299999999999998</v>
      </c>
      <c r="I122" s="293"/>
      <c r="J122" s="294">
        <f>ROUND(I122*H122,2)</f>
        <v>0</v>
      </c>
      <c r="K122" s="290" t="s">
        <v>168</v>
      </c>
      <c r="L122" s="295"/>
      <c r="M122" s="296" t="s">
        <v>19</v>
      </c>
      <c r="N122" s="297" t="s">
        <v>47</v>
      </c>
      <c r="O122" s="86"/>
      <c r="P122" s="237">
        <f>O122*H122</f>
        <v>0</v>
      </c>
      <c r="Q122" s="237">
        <v>0.001</v>
      </c>
      <c r="R122" s="237">
        <f>Q122*H122</f>
        <v>0.00029299999999999997</v>
      </c>
      <c r="S122" s="237">
        <v>0</v>
      </c>
      <c r="T122" s="238">
        <f>S122*H122</f>
        <v>0</v>
      </c>
      <c r="U122" s="40"/>
      <c r="V122" s="40"/>
      <c r="W122" s="40"/>
      <c r="X122" s="40"/>
      <c r="Y122" s="40"/>
      <c r="Z122" s="40"/>
      <c r="AA122" s="40"/>
      <c r="AB122" s="40"/>
      <c r="AC122" s="40"/>
      <c r="AD122" s="40"/>
      <c r="AE122" s="40"/>
      <c r="AR122" s="239" t="s">
        <v>211</v>
      </c>
      <c r="AT122" s="239" t="s">
        <v>346</v>
      </c>
      <c r="AU122" s="239" t="s">
        <v>86</v>
      </c>
      <c r="AY122" s="19" t="s">
        <v>162</v>
      </c>
      <c r="BE122" s="240">
        <f>IF(N122="základní",J122,0)</f>
        <v>0</v>
      </c>
      <c r="BF122" s="240">
        <f>IF(N122="snížená",J122,0)</f>
        <v>0</v>
      </c>
      <c r="BG122" s="240">
        <f>IF(N122="zákl. přenesená",J122,0)</f>
        <v>0</v>
      </c>
      <c r="BH122" s="240">
        <f>IF(N122="sníž. přenesená",J122,0)</f>
        <v>0</v>
      </c>
      <c r="BI122" s="240">
        <f>IF(N122="nulová",J122,0)</f>
        <v>0</v>
      </c>
      <c r="BJ122" s="19" t="s">
        <v>84</v>
      </c>
      <c r="BK122" s="240">
        <f>ROUND(I122*H122,2)</f>
        <v>0</v>
      </c>
      <c r="BL122" s="19" t="s">
        <v>169</v>
      </c>
      <c r="BM122" s="239" t="s">
        <v>1363</v>
      </c>
    </row>
    <row r="123" s="13" customFormat="1">
      <c r="A123" s="13"/>
      <c r="B123" s="245"/>
      <c r="C123" s="246"/>
      <c r="D123" s="241" t="s">
        <v>173</v>
      </c>
      <c r="E123" s="246"/>
      <c r="F123" s="248" t="s">
        <v>1364</v>
      </c>
      <c r="G123" s="246"/>
      <c r="H123" s="249">
        <v>0.29299999999999998</v>
      </c>
      <c r="I123" s="250"/>
      <c r="J123" s="246"/>
      <c r="K123" s="246"/>
      <c r="L123" s="251"/>
      <c r="M123" s="252"/>
      <c r="N123" s="253"/>
      <c r="O123" s="253"/>
      <c r="P123" s="253"/>
      <c r="Q123" s="253"/>
      <c r="R123" s="253"/>
      <c r="S123" s="253"/>
      <c r="T123" s="254"/>
      <c r="U123" s="13"/>
      <c r="V123" s="13"/>
      <c r="W123" s="13"/>
      <c r="X123" s="13"/>
      <c r="Y123" s="13"/>
      <c r="Z123" s="13"/>
      <c r="AA123" s="13"/>
      <c r="AB123" s="13"/>
      <c r="AC123" s="13"/>
      <c r="AD123" s="13"/>
      <c r="AE123" s="13"/>
      <c r="AT123" s="255" t="s">
        <v>173</v>
      </c>
      <c r="AU123" s="255" t="s">
        <v>86</v>
      </c>
      <c r="AV123" s="13" t="s">
        <v>86</v>
      </c>
      <c r="AW123" s="13" t="s">
        <v>4</v>
      </c>
      <c r="AX123" s="13" t="s">
        <v>84</v>
      </c>
      <c r="AY123" s="255" t="s">
        <v>162</v>
      </c>
    </row>
    <row r="124" s="12" customFormat="1" ht="22.8" customHeight="1">
      <c r="A124" s="12"/>
      <c r="B124" s="212"/>
      <c r="C124" s="213"/>
      <c r="D124" s="214" t="s">
        <v>75</v>
      </c>
      <c r="E124" s="226" t="s">
        <v>193</v>
      </c>
      <c r="F124" s="226" t="s">
        <v>1228</v>
      </c>
      <c r="G124" s="213"/>
      <c r="H124" s="213"/>
      <c r="I124" s="216"/>
      <c r="J124" s="227">
        <f>BK124</f>
        <v>0</v>
      </c>
      <c r="K124" s="213"/>
      <c r="L124" s="218"/>
      <c r="M124" s="219"/>
      <c r="N124" s="220"/>
      <c r="O124" s="220"/>
      <c r="P124" s="221">
        <f>SUM(P125:P147)</f>
        <v>0</v>
      </c>
      <c r="Q124" s="220"/>
      <c r="R124" s="221">
        <f>SUM(R125:R147)</f>
        <v>5.8038690000000006</v>
      </c>
      <c r="S124" s="220"/>
      <c r="T124" s="222">
        <f>SUM(T125:T147)</f>
        <v>0</v>
      </c>
      <c r="U124" s="12"/>
      <c r="V124" s="12"/>
      <c r="W124" s="12"/>
      <c r="X124" s="12"/>
      <c r="Y124" s="12"/>
      <c r="Z124" s="12"/>
      <c r="AA124" s="12"/>
      <c r="AB124" s="12"/>
      <c r="AC124" s="12"/>
      <c r="AD124" s="12"/>
      <c r="AE124" s="12"/>
      <c r="AR124" s="223" t="s">
        <v>84</v>
      </c>
      <c r="AT124" s="224" t="s">
        <v>75</v>
      </c>
      <c r="AU124" s="224" t="s">
        <v>84</v>
      </c>
      <c r="AY124" s="223" t="s">
        <v>162</v>
      </c>
      <c r="BK124" s="225">
        <f>SUM(BK125:BK147)</f>
        <v>0</v>
      </c>
    </row>
    <row r="125" s="2" customFormat="1" ht="21.75" customHeight="1">
      <c r="A125" s="40"/>
      <c r="B125" s="41"/>
      <c r="C125" s="228" t="s">
        <v>234</v>
      </c>
      <c r="D125" s="228" t="s">
        <v>164</v>
      </c>
      <c r="E125" s="229" t="s">
        <v>1365</v>
      </c>
      <c r="F125" s="230" t="s">
        <v>1366</v>
      </c>
      <c r="G125" s="231" t="s">
        <v>167</v>
      </c>
      <c r="H125" s="232">
        <v>28.800000000000001</v>
      </c>
      <c r="I125" s="233"/>
      <c r="J125" s="234">
        <f>ROUND(I125*H125,2)</f>
        <v>0</v>
      </c>
      <c r="K125" s="230" t="s">
        <v>168</v>
      </c>
      <c r="L125" s="46"/>
      <c r="M125" s="235" t="s">
        <v>19</v>
      </c>
      <c r="N125" s="236" t="s">
        <v>47</v>
      </c>
      <c r="O125" s="86"/>
      <c r="P125" s="237">
        <f>O125*H125</f>
        <v>0</v>
      </c>
      <c r="Q125" s="237">
        <v>0</v>
      </c>
      <c r="R125" s="237">
        <f>Q125*H125</f>
        <v>0</v>
      </c>
      <c r="S125" s="237">
        <v>0</v>
      </c>
      <c r="T125" s="238">
        <f>S125*H125</f>
        <v>0</v>
      </c>
      <c r="U125" s="40"/>
      <c r="V125" s="40"/>
      <c r="W125" s="40"/>
      <c r="X125" s="40"/>
      <c r="Y125" s="40"/>
      <c r="Z125" s="40"/>
      <c r="AA125" s="40"/>
      <c r="AB125" s="40"/>
      <c r="AC125" s="40"/>
      <c r="AD125" s="40"/>
      <c r="AE125" s="40"/>
      <c r="AR125" s="239" t="s">
        <v>169</v>
      </c>
      <c r="AT125" s="239" t="s">
        <v>164</v>
      </c>
      <c r="AU125" s="239" t="s">
        <v>86</v>
      </c>
      <c r="AY125" s="19" t="s">
        <v>162</v>
      </c>
      <c r="BE125" s="240">
        <f>IF(N125="základní",J125,0)</f>
        <v>0</v>
      </c>
      <c r="BF125" s="240">
        <f>IF(N125="snížená",J125,0)</f>
        <v>0</v>
      </c>
      <c r="BG125" s="240">
        <f>IF(N125="zákl. přenesená",J125,0)</f>
        <v>0</v>
      </c>
      <c r="BH125" s="240">
        <f>IF(N125="sníž. přenesená",J125,0)</f>
        <v>0</v>
      </c>
      <c r="BI125" s="240">
        <f>IF(N125="nulová",J125,0)</f>
        <v>0</v>
      </c>
      <c r="BJ125" s="19" t="s">
        <v>84</v>
      </c>
      <c r="BK125" s="240">
        <f>ROUND(I125*H125,2)</f>
        <v>0</v>
      </c>
      <c r="BL125" s="19" t="s">
        <v>169</v>
      </c>
      <c r="BM125" s="239" t="s">
        <v>1367</v>
      </c>
    </row>
    <row r="126" s="13" customFormat="1">
      <c r="A126" s="13"/>
      <c r="B126" s="245"/>
      <c r="C126" s="246"/>
      <c r="D126" s="241" t="s">
        <v>173</v>
      </c>
      <c r="E126" s="247" t="s">
        <v>19</v>
      </c>
      <c r="F126" s="248" t="s">
        <v>1368</v>
      </c>
      <c r="G126" s="246"/>
      <c r="H126" s="249">
        <v>28.800000000000001</v>
      </c>
      <c r="I126" s="250"/>
      <c r="J126" s="246"/>
      <c r="K126" s="246"/>
      <c r="L126" s="251"/>
      <c r="M126" s="252"/>
      <c r="N126" s="253"/>
      <c r="O126" s="253"/>
      <c r="P126" s="253"/>
      <c r="Q126" s="253"/>
      <c r="R126" s="253"/>
      <c r="S126" s="253"/>
      <c r="T126" s="254"/>
      <c r="U126" s="13"/>
      <c r="V126" s="13"/>
      <c r="W126" s="13"/>
      <c r="X126" s="13"/>
      <c r="Y126" s="13"/>
      <c r="Z126" s="13"/>
      <c r="AA126" s="13"/>
      <c r="AB126" s="13"/>
      <c r="AC126" s="13"/>
      <c r="AD126" s="13"/>
      <c r="AE126" s="13"/>
      <c r="AT126" s="255" t="s">
        <v>173</v>
      </c>
      <c r="AU126" s="255" t="s">
        <v>86</v>
      </c>
      <c r="AV126" s="13" t="s">
        <v>86</v>
      </c>
      <c r="AW126" s="13" t="s">
        <v>37</v>
      </c>
      <c r="AX126" s="13" t="s">
        <v>84</v>
      </c>
      <c r="AY126" s="255" t="s">
        <v>162</v>
      </c>
    </row>
    <row r="127" s="2" customFormat="1" ht="16.5" customHeight="1">
      <c r="A127" s="40"/>
      <c r="B127" s="41"/>
      <c r="C127" s="228" t="s">
        <v>241</v>
      </c>
      <c r="D127" s="228" t="s">
        <v>164</v>
      </c>
      <c r="E127" s="229" t="s">
        <v>1236</v>
      </c>
      <c r="F127" s="230" t="s">
        <v>1237</v>
      </c>
      <c r="G127" s="231" t="s">
        <v>167</v>
      </c>
      <c r="H127" s="232">
        <v>41.700000000000003</v>
      </c>
      <c r="I127" s="233"/>
      <c r="J127" s="234">
        <f>ROUND(I127*H127,2)</f>
        <v>0</v>
      </c>
      <c r="K127" s="230" t="s">
        <v>168</v>
      </c>
      <c r="L127" s="46"/>
      <c r="M127" s="235" t="s">
        <v>19</v>
      </c>
      <c r="N127" s="236" t="s">
        <v>47</v>
      </c>
      <c r="O127" s="86"/>
      <c r="P127" s="237">
        <f>O127*H127</f>
        <v>0</v>
      </c>
      <c r="Q127" s="237">
        <v>0</v>
      </c>
      <c r="R127" s="237">
        <f>Q127*H127</f>
        <v>0</v>
      </c>
      <c r="S127" s="237">
        <v>0</v>
      </c>
      <c r="T127" s="238">
        <f>S127*H127</f>
        <v>0</v>
      </c>
      <c r="U127" s="40"/>
      <c r="V127" s="40"/>
      <c r="W127" s="40"/>
      <c r="X127" s="40"/>
      <c r="Y127" s="40"/>
      <c r="Z127" s="40"/>
      <c r="AA127" s="40"/>
      <c r="AB127" s="40"/>
      <c r="AC127" s="40"/>
      <c r="AD127" s="40"/>
      <c r="AE127" s="40"/>
      <c r="AR127" s="239" t="s">
        <v>169</v>
      </c>
      <c r="AT127" s="239" t="s">
        <v>164</v>
      </c>
      <c r="AU127" s="239" t="s">
        <v>86</v>
      </c>
      <c r="AY127" s="19" t="s">
        <v>162</v>
      </c>
      <c r="BE127" s="240">
        <f>IF(N127="základní",J127,0)</f>
        <v>0</v>
      </c>
      <c r="BF127" s="240">
        <f>IF(N127="snížená",J127,0)</f>
        <v>0</v>
      </c>
      <c r="BG127" s="240">
        <f>IF(N127="zákl. přenesená",J127,0)</f>
        <v>0</v>
      </c>
      <c r="BH127" s="240">
        <f>IF(N127="sníž. přenesená",J127,0)</f>
        <v>0</v>
      </c>
      <c r="BI127" s="240">
        <f>IF(N127="nulová",J127,0)</f>
        <v>0</v>
      </c>
      <c r="BJ127" s="19" t="s">
        <v>84</v>
      </c>
      <c r="BK127" s="240">
        <f>ROUND(I127*H127,2)</f>
        <v>0</v>
      </c>
      <c r="BL127" s="19" t="s">
        <v>169</v>
      </c>
      <c r="BM127" s="239" t="s">
        <v>1369</v>
      </c>
    </row>
    <row r="128" s="2" customFormat="1">
      <c r="A128" s="40"/>
      <c r="B128" s="41"/>
      <c r="C128" s="42"/>
      <c r="D128" s="241" t="s">
        <v>356</v>
      </c>
      <c r="E128" s="42"/>
      <c r="F128" s="242" t="s">
        <v>1239</v>
      </c>
      <c r="G128" s="42"/>
      <c r="H128" s="42"/>
      <c r="I128" s="148"/>
      <c r="J128" s="42"/>
      <c r="K128" s="42"/>
      <c r="L128" s="46"/>
      <c r="M128" s="243"/>
      <c r="N128" s="244"/>
      <c r="O128" s="86"/>
      <c r="P128" s="86"/>
      <c r="Q128" s="86"/>
      <c r="R128" s="86"/>
      <c r="S128" s="86"/>
      <c r="T128" s="87"/>
      <c r="U128" s="40"/>
      <c r="V128" s="40"/>
      <c r="W128" s="40"/>
      <c r="X128" s="40"/>
      <c r="Y128" s="40"/>
      <c r="Z128" s="40"/>
      <c r="AA128" s="40"/>
      <c r="AB128" s="40"/>
      <c r="AC128" s="40"/>
      <c r="AD128" s="40"/>
      <c r="AE128" s="40"/>
      <c r="AT128" s="19" t="s">
        <v>356</v>
      </c>
      <c r="AU128" s="19" t="s">
        <v>86</v>
      </c>
    </row>
    <row r="129" s="13" customFormat="1">
      <c r="A129" s="13"/>
      <c r="B129" s="245"/>
      <c r="C129" s="246"/>
      <c r="D129" s="241" t="s">
        <v>173</v>
      </c>
      <c r="E129" s="247" t="s">
        <v>19</v>
      </c>
      <c r="F129" s="248" t="s">
        <v>1370</v>
      </c>
      <c r="G129" s="246"/>
      <c r="H129" s="249">
        <v>41.700000000000003</v>
      </c>
      <c r="I129" s="250"/>
      <c r="J129" s="246"/>
      <c r="K129" s="246"/>
      <c r="L129" s="251"/>
      <c r="M129" s="252"/>
      <c r="N129" s="253"/>
      <c r="O129" s="253"/>
      <c r="P129" s="253"/>
      <c r="Q129" s="253"/>
      <c r="R129" s="253"/>
      <c r="S129" s="253"/>
      <c r="T129" s="254"/>
      <c r="U129" s="13"/>
      <c r="V129" s="13"/>
      <c r="W129" s="13"/>
      <c r="X129" s="13"/>
      <c r="Y129" s="13"/>
      <c r="Z129" s="13"/>
      <c r="AA129" s="13"/>
      <c r="AB129" s="13"/>
      <c r="AC129" s="13"/>
      <c r="AD129" s="13"/>
      <c r="AE129" s="13"/>
      <c r="AT129" s="255" t="s">
        <v>173</v>
      </c>
      <c r="AU129" s="255" t="s">
        <v>86</v>
      </c>
      <c r="AV129" s="13" t="s">
        <v>86</v>
      </c>
      <c r="AW129" s="13" t="s">
        <v>37</v>
      </c>
      <c r="AX129" s="13" t="s">
        <v>84</v>
      </c>
      <c r="AY129" s="255" t="s">
        <v>162</v>
      </c>
    </row>
    <row r="130" s="2" customFormat="1" ht="21.75" customHeight="1">
      <c r="A130" s="40"/>
      <c r="B130" s="41"/>
      <c r="C130" s="228" t="s">
        <v>246</v>
      </c>
      <c r="D130" s="228" t="s">
        <v>164</v>
      </c>
      <c r="E130" s="229" t="s">
        <v>1260</v>
      </c>
      <c r="F130" s="230" t="s">
        <v>1261</v>
      </c>
      <c r="G130" s="231" t="s">
        <v>167</v>
      </c>
      <c r="H130" s="232">
        <v>41.700000000000003</v>
      </c>
      <c r="I130" s="233"/>
      <c r="J130" s="234">
        <f>ROUND(I130*H130,2)</f>
        <v>0</v>
      </c>
      <c r="K130" s="230" t="s">
        <v>168</v>
      </c>
      <c r="L130" s="46"/>
      <c r="M130" s="235" t="s">
        <v>19</v>
      </c>
      <c r="N130" s="236" t="s">
        <v>47</v>
      </c>
      <c r="O130" s="86"/>
      <c r="P130" s="237">
        <f>O130*H130</f>
        <v>0</v>
      </c>
      <c r="Q130" s="237">
        <v>0</v>
      </c>
      <c r="R130" s="237">
        <f>Q130*H130</f>
        <v>0</v>
      </c>
      <c r="S130" s="237">
        <v>0</v>
      </c>
      <c r="T130" s="238">
        <f>S130*H130</f>
        <v>0</v>
      </c>
      <c r="U130" s="40"/>
      <c r="V130" s="40"/>
      <c r="W130" s="40"/>
      <c r="X130" s="40"/>
      <c r="Y130" s="40"/>
      <c r="Z130" s="40"/>
      <c r="AA130" s="40"/>
      <c r="AB130" s="40"/>
      <c r="AC130" s="40"/>
      <c r="AD130" s="40"/>
      <c r="AE130" s="40"/>
      <c r="AR130" s="239" t="s">
        <v>169</v>
      </c>
      <c r="AT130" s="239" t="s">
        <v>164</v>
      </c>
      <c r="AU130" s="239" t="s">
        <v>86</v>
      </c>
      <c r="AY130" s="19" t="s">
        <v>162</v>
      </c>
      <c r="BE130" s="240">
        <f>IF(N130="základní",J130,0)</f>
        <v>0</v>
      </c>
      <c r="BF130" s="240">
        <f>IF(N130="snížená",J130,0)</f>
        <v>0</v>
      </c>
      <c r="BG130" s="240">
        <f>IF(N130="zákl. přenesená",J130,0)</f>
        <v>0</v>
      </c>
      <c r="BH130" s="240">
        <f>IF(N130="sníž. přenesená",J130,0)</f>
        <v>0</v>
      </c>
      <c r="BI130" s="240">
        <f>IF(N130="nulová",J130,0)</f>
        <v>0</v>
      </c>
      <c r="BJ130" s="19" t="s">
        <v>84</v>
      </c>
      <c r="BK130" s="240">
        <f>ROUND(I130*H130,2)</f>
        <v>0</v>
      </c>
      <c r="BL130" s="19" t="s">
        <v>169</v>
      </c>
      <c r="BM130" s="239" t="s">
        <v>1371</v>
      </c>
    </row>
    <row r="131" s="2" customFormat="1">
      <c r="A131" s="40"/>
      <c r="B131" s="41"/>
      <c r="C131" s="42"/>
      <c r="D131" s="241" t="s">
        <v>171</v>
      </c>
      <c r="E131" s="42"/>
      <c r="F131" s="242" t="s">
        <v>1263</v>
      </c>
      <c r="G131" s="42"/>
      <c r="H131" s="42"/>
      <c r="I131" s="148"/>
      <c r="J131" s="42"/>
      <c r="K131" s="42"/>
      <c r="L131" s="46"/>
      <c r="M131" s="243"/>
      <c r="N131" s="244"/>
      <c r="O131" s="86"/>
      <c r="P131" s="86"/>
      <c r="Q131" s="86"/>
      <c r="R131" s="86"/>
      <c r="S131" s="86"/>
      <c r="T131" s="87"/>
      <c r="U131" s="40"/>
      <c r="V131" s="40"/>
      <c r="W131" s="40"/>
      <c r="X131" s="40"/>
      <c r="Y131" s="40"/>
      <c r="Z131" s="40"/>
      <c r="AA131" s="40"/>
      <c r="AB131" s="40"/>
      <c r="AC131" s="40"/>
      <c r="AD131" s="40"/>
      <c r="AE131" s="40"/>
      <c r="AT131" s="19" t="s">
        <v>171</v>
      </c>
      <c r="AU131" s="19" t="s">
        <v>86</v>
      </c>
    </row>
    <row r="132" s="13" customFormat="1">
      <c r="A132" s="13"/>
      <c r="B132" s="245"/>
      <c r="C132" s="246"/>
      <c r="D132" s="241" t="s">
        <v>173</v>
      </c>
      <c r="E132" s="247" t="s">
        <v>19</v>
      </c>
      <c r="F132" s="248" t="s">
        <v>1370</v>
      </c>
      <c r="G132" s="246"/>
      <c r="H132" s="249">
        <v>41.700000000000003</v>
      </c>
      <c r="I132" s="250"/>
      <c r="J132" s="246"/>
      <c r="K132" s="246"/>
      <c r="L132" s="251"/>
      <c r="M132" s="252"/>
      <c r="N132" s="253"/>
      <c r="O132" s="253"/>
      <c r="P132" s="253"/>
      <c r="Q132" s="253"/>
      <c r="R132" s="253"/>
      <c r="S132" s="253"/>
      <c r="T132" s="254"/>
      <c r="U132" s="13"/>
      <c r="V132" s="13"/>
      <c r="W132" s="13"/>
      <c r="X132" s="13"/>
      <c r="Y132" s="13"/>
      <c r="Z132" s="13"/>
      <c r="AA132" s="13"/>
      <c r="AB132" s="13"/>
      <c r="AC132" s="13"/>
      <c r="AD132" s="13"/>
      <c r="AE132" s="13"/>
      <c r="AT132" s="255" t="s">
        <v>173</v>
      </c>
      <c r="AU132" s="255" t="s">
        <v>86</v>
      </c>
      <c r="AV132" s="13" t="s">
        <v>86</v>
      </c>
      <c r="AW132" s="13" t="s">
        <v>37</v>
      </c>
      <c r="AX132" s="13" t="s">
        <v>84</v>
      </c>
      <c r="AY132" s="255" t="s">
        <v>162</v>
      </c>
    </row>
    <row r="133" s="2" customFormat="1" ht="21.75" customHeight="1">
      <c r="A133" s="40"/>
      <c r="B133" s="41"/>
      <c r="C133" s="228" t="s">
        <v>252</v>
      </c>
      <c r="D133" s="228" t="s">
        <v>164</v>
      </c>
      <c r="E133" s="229" t="s">
        <v>1275</v>
      </c>
      <c r="F133" s="230" t="s">
        <v>1276</v>
      </c>
      <c r="G133" s="231" t="s">
        <v>167</v>
      </c>
      <c r="H133" s="232">
        <v>41.700000000000003</v>
      </c>
      <c r="I133" s="233"/>
      <c r="J133" s="234">
        <f>ROUND(I133*H133,2)</f>
        <v>0</v>
      </c>
      <c r="K133" s="230" t="s">
        <v>168</v>
      </c>
      <c r="L133" s="46"/>
      <c r="M133" s="235" t="s">
        <v>19</v>
      </c>
      <c r="N133" s="236" t="s">
        <v>47</v>
      </c>
      <c r="O133" s="86"/>
      <c r="P133" s="237">
        <f>O133*H133</f>
        <v>0</v>
      </c>
      <c r="Q133" s="237">
        <v>0</v>
      </c>
      <c r="R133" s="237">
        <f>Q133*H133</f>
        <v>0</v>
      </c>
      <c r="S133" s="237">
        <v>0</v>
      </c>
      <c r="T133" s="238">
        <f>S133*H133</f>
        <v>0</v>
      </c>
      <c r="U133" s="40"/>
      <c r="V133" s="40"/>
      <c r="W133" s="40"/>
      <c r="X133" s="40"/>
      <c r="Y133" s="40"/>
      <c r="Z133" s="40"/>
      <c r="AA133" s="40"/>
      <c r="AB133" s="40"/>
      <c r="AC133" s="40"/>
      <c r="AD133" s="40"/>
      <c r="AE133" s="40"/>
      <c r="AR133" s="239" t="s">
        <v>169</v>
      </c>
      <c r="AT133" s="239" t="s">
        <v>164</v>
      </c>
      <c r="AU133" s="239" t="s">
        <v>86</v>
      </c>
      <c r="AY133" s="19" t="s">
        <v>162</v>
      </c>
      <c r="BE133" s="240">
        <f>IF(N133="základní",J133,0)</f>
        <v>0</v>
      </c>
      <c r="BF133" s="240">
        <f>IF(N133="snížená",J133,0)</f>
        <v>0</v>
      </c>
      <c r="BG133" s="240">
        <f>IF(N133="zákl. přenesená",J133,0)</f>
        <v>0</v>
      </c>
      <c r="BH133" s="240">
        <f>IF(N133="sníž. přenesená",J133,0)</f>
        <v>0</v>
      </c>
      <c r="BI133" s="240">
        <f>IF(N133="nulová",J133,0)</f>
        <v>0</v>
      </c>
      <c r="BJ133" s="19" t="s">
        <v>84</v>
      </c>
      <c r="BK133" s="240">
        <f>ROUND(I133*H133,2)</f>
        <v>0</v>
      </c>
      <c r="BL133" s="19" t="s">
        <v>169</v>
      </c>
      <c r="BM133" s="239" t="s">
        <v>1372</v>
      </c>
    </row>
    <row r="134" s="2" customFormat="1">
      <c r="A134" s="40"/>
      <c r="B134" s="41"/>
      <c r="C134" s="42"/>
      <c r="D134" s="241" t="s">
        <v>171</v>
      </c>
      <c r="E134" s="42"/>
      <c r="F134" s="242" t="s">
        <v>1278</v>
      </c>
      <c r="G134" s="42"/>
      <c r="H134" s="42"/>
      <c r="I134" s="148"/>
      <c r="J134" s="42"/>
      <c r="K134" s="42"/>
      <c r="L134" s="46"/>
      <c r="M134" s="243"/>
      <c r="N134" s="244"/>
      <c r="O134" s="86"/>
      <c r="P134" s="86"/>
      <c r="Q134" s="86"/>
      <c r="R134" s="86"/>
      <c r="S134" s="86"/>
      <c r="T134" s="87"/>
      <c r="U134" s="40"/>
      <c r="V134" s="40"/>
      <c r="W134" s="40"/>
      <c r="X134" s="40"/>
      <c r="Y134" s="40"/>
      <c r="Z134" s="40"/>
      <c r="AA134" s="40"/>
      <c r="AB134" s="40"/>
      <c r="AC134" s="40"/>
      <c r="AD134" s="40"/>
      <c r="AE134" s="40"/>
      <c r="AT134" s="19" t="s">
        <v>171</v>
      </c>
      <c r="AU134" s="19" t="s">
        <v>86</v>
      </c>
    </row>
    <row r="135" s="13" customFormat="1">
      <c r="A135" s="13"/>
      <c r="B135" s="245"/>
      <c r="C135" s="246"/>
      <c r="D135" s="241" t="s">
        <v>173</v>
      </c>
      <c r="E135" s="247" t="s">
        <v>19</v>
      </c>
      <c r="F135" s="248" t="s">
        <v>1370</v>
      </c>
      <c r="G135" s="246"/>
      <c r="H135" s="249">
        <v>41.700000000000003</v>
      </c>
      <c r="I135" s="250"/>
      <c r="J135" s="246"/>
      <c r="K135" s="246"/>
      <c r="L135" s="251"/>
      <c r="M135" s="252"/>
      <c r="N135" s="253"/>
      <c r="O135" s="253"/>
      <c r="P135" s="253"/>
      <c r="Q135" s="253"/>
      <c r="R135" s="253"/>
      <c r="S135" s="253"/>
      <c r="T135" s="254"/>
      <c r="U135" s="13"/>
      <c r="V135" s="13"/>
      <c r="W135" s="13"/>
      <c r="X135" s="13"/>
      <c r="Y135" s="13"/>
      <c r="Z135" s="13"/>
      <c r="AA135" s="13"/>
      <c r="AB135" s="13"/>
      <c r="AC135" s="13"/>
      <c r="AD135" s="13"/>
      <c r="AE135" s="13"/>
      <c r="AT135" s="255" t="s">
        <v>173</v>
      </c>
      <c r="AU135" s="255" t="s">
        <v>86</v>
      </c>
      <c r="AV135" s="13" t="s">
        <v>86</v>
      </c>
      <c r="AW135" s="13" t="s">
        <v>37</v>
      </c>
      <c r="AX135" s="13" t="s">
        <v>84</v>
      </c>
      <c r="AY135" s="255" t="s">
        <v>162</v>
      </c>
    </row>
    <row r="136" s="2" customFormat="1" ht="16.5" customHeight="1">
      <c r="A136" s="40"/>
      <c r="B136" s="41"/>
      <c r="C136" s="228" t="s">
        <v>8</v>
      </c>
      <c r="D136" s="228" t="s">
        <v>164</v>
      </c>
      <c r="E136" s="229" t="s">
        <v>1289</v>
      </c>
      <c r="F136" s="230" t="s">
        <v>1290</v>
      </c>
      <c r="G136" s="231" t="s">
        <v>167</v>
      </c>
      <c r="H136" s="232">
        <v>41.700000000000003</v>
      </c>
      <c r="I136" s="233"/>
      <c r="J136" s="234">
        <f>ROUND(I136*H136,2)</f>
        <v>0</v>
      </c>
      <c r="K136" s="230" t="s">
        <v>168</v>
      </c>
      <c r="L136" s="46"/>
      <c r="M136" s="235" t="s">
        <v>19</v>
      </c>
      <c r="N136" s="236" t="s">
        <v>47</v>
      </c>
      <c r="O136" s="86"/>
      <c r="P136" s="237">
        <f>O136*H136</f>
        <v>0</v>
      </c>
      <c r="Q136" s="237">
        <v>0</v>
      </c>
      <c r="R136" s="237">
        <f>Q136*H136</f>
        <v>0</v>
      </c>
      <c r="S136" s="237">
        <v>0</v>
      </c>
      <c r="T136" s="238">
        <f>S136*H136</f>
        <v>0</v>
      </c>
      <c r="U136" s="40"/>
      <c r="V136" s="40"/>
      <c r="W136" s="40"/>
      <c r="X136" s="40"/>
      <c r="Y136" s="40"/>
      <c r="Z136" s="40"/>
      <c r="AA136" s="40"/>
      <c r="AB136" s="40"/>
      <c r="AC136" s="40"/>
      <c r="AD136" s="40"/>
      <c r="AE136" s="40"/>
      <c r="AR136" s="239" t="s">
        <v>169</v>
      </c>
      <c r="AT136" s="239" t="s">
        <v>164</v>
      </c>
      <c r="AU136" s="239" t="s">
        <v>86</v>
      </c>
      <c r="AY136" s="19" t="s">
        <v>162</v>
      </c>
      <c r="BE136" s="240">
        <f>IF(N136="základní",J136,0)</f>
        <v>0</v>
      </c>
      <c r="BF136" s="240">
        <f>IF(N136="snížená",J136,0)</f>
        <v>0</v>
      </c>
      <c r="BG136" s="240">
        <f>IF(N136="zákl. přenesená",J136,0)</f>
        <v>0</v>
      </c>
      <c r="BH136" s="240">
        <f>IF(N136="sníž. přenesená",J136,0)</f>
        <v>0</v>
      </c>
      <c r="BI136" s="240">
        <f>IF(N136="nulová",J136,0)</f>
        <v>0</v>
      </c>
      <c r="BJ136" s="19" t="s">
        <v>84</v>
      </c>
      <c r="BK136" s="240">
        <f>ROUND(I136*H136,2)</f>
        <v>0</v>
      </c>
      <c r="BL136" s="19" t="s">
        <v>169</v>
      </c>
      <c r="BM136" s="239" t="s">
        <v>1373</v>
      </c>
    </row>
    <row r="137" s="13" customFormat="1">
      <c r="A137" s="13"/>
      <c r="B137" s="245"/>
      <c r="C137" s="246"/>
      <c r="D137" s="241" t="s">
        <v>173</v>
      </c>
      <c r="E137" s="247" t="s">
        <v>19</v>
      </c>
      <c r="F137" s="248" t="s">
        <v>1370</v>
      </c>
      <c r="G137" s="246"/>
      <c r="H137" s="249">
        <v>41.700000000000003</v>
      </c>
      <c r="I137" s="250"/>
      <c r="J137" s="246"/>
      <c r="K137" s="246"/>
      <c r="L137" s="251"/>
      <c r="M137" s="252"/>
      <c r="N137" s="253"/>
      <c r="O137" s="253"/>
      <c r="P137" s="253"/>
      <c r="Q137" s="253"/>
      <c r="R137" s="253"/>
      <c r="S137" s="253"/>
      <c r="T137" s="254"/>
      <c r="U137" s="13"/>
      <c r="V137" s="13"/>
      <c r="W137" s="13"/>
      <c r="X137" s="13"/>
      <c r="Y137" s="13"/>
      <c r="Z137" s="13"/>
      <c r="AA137" s="13"/>
      <c r="AB137" s="13"/>
      <c r="AC137" s="13"/>
      <c r="AD137" s="13"/>
      <c r="AE137" s="13"/>
      <c r="AT137" s="255" t="s">
        <v>173</v>
      </c>
      <c r="AU137" s="255" t="s">
        <v>86</v>
      </c>
      <c r="AV137" s="13" t="s">
        <v>86</v>
      </c>
      <c r="AW137" s="13" t="s">
        <v>37</v>
      </c>
      <c r="AX137" s="13" t="s">
        <v>84</v>
      </c>
      <c r="AY137" s="255" t="s">
        <v>162</v>
      </c>
    </row>
    <row r="138" s="2" customFormat="1" ht="16.5" customHeight="1">
      <c r="A138" s="40"/>
      <c r="B138" s="41"/>
      <c r="C138" s="228" t="s">
        <v>262</v>
      </c>
      <c r="D138" s="228" t="s">
        <v>164</v>
      </c>
      <c r="E138" s="229" t="s">
        <v>1292</v>
      </c>
      <c r="F138" s="230" t="s">
        <v>1293</v>
      </c>
      <c r="G138" s="231" t="s">
        <v>167</v>
      </c>
      <c r="H138" s="232">
        <v>41.700000000000003</v>
      </c>
      <c r="I138" s="233"/>
      <c r="J138" s="234">
        <f>ROUND(I138*H138,2)</f>
        <v>0</v>
      </c>
      <c r="K138" s="230" t="s">
        <v>168</v>
      </c>
      <c r="L138" s="46"/>
      <c r="M138" s="235" t="s">
        <v>19</v>
      </c>
      <c r="N138" s="236" t="s">
        <v>47</v>
      </c>
      <c r="O138" s="86"/>
      <c r="P138" s="237">
        <f>O138*H138</f>
        <v>0</v>
      </c>
      <c r="Q138" s="237">
        <v>0.00060999999999999997</v>
      </c>
      <c r="R138" s="237">
        <f>Q138*H138</f>
        <v>0.025437000000000001</v>
      </c>
      <c r="S138" s="237">
        <v>0</v>
      </c>
      <c r="T138" s="238">
        <f>S138*H138</f>
        <v>0</v>
      </c>
      <c r="U138" s="40"/>
      <c r="V138" s="40"/>
      <c r="W138" s="40"/>
      <c r="X138" s="40"/>
      <c r="Y138" s="40"/>
      <c r="Z138" s="40"/>
      <c r="AA138" s="40"/>
      <c r="AB138" s="40"/>
      <c r="AC138" s="40"/>
      <c r="AD138" s="40"/>
      <c r="AE138" s="40"/>
      <c r="AR138" s="239" t="s">
        <v>169</v>
      </c>
      <c r="AT138" s="239" t="s">
        <v>164</v>
      </c>
      <c r="AU138" s="239" t="s">
        <v>86</v>
      </c>
      <c r="AY138" s="19" t="s">
        <v>162</v>
      </c>
      <c r="BE138" s="240">
        <f>IF(N138="základní",J138,0)</f>
        <v>0</v>
      </c>
      <c r="BF138" s="240">
        <f>IF(N138="snížená",J138,0)</f>
        <v>0</v>
      </c>
      <c r="BG138" s="240">
        <f>IF(N138="zákl. přenesená",J138,0)</f>
        <v>0</v>
      </c>
      <c r="BH138" s="240">
        <f>IF(N138="sníž. přenesená",J138,0)</f>
        <v>0</v>
      </c>
      <c r="BI138" s="240">
        <f>IF(N138="nulová",J138,0)</f>
        <v>0</v>
      </c>
      <c r="BJ138" s="19" t="s">
        <v>84</v>
      </c>
      <c r="BK138" s="240">
        <f>ROUND(I138*H138,2)</f>
        <v>0</v>
      </c>
      <c r="BL138" s="19" t="s">
        <v>169</v>
      </c>
      <c r="BM138" s="239" t="s">
        <v>1374</v>
      </c>
    </row>
    <row r="139" s="13" customFormat="1">
      <c r="A139" s="13"/>
      <c r="B139" s="245"/>
      <c r="C139" s="246"/>
      <c r="D139" s="241" t="s">
        <v>173</v>
      </c>
      <c r="E139" s="247" t="s">
        <v>19</v>
      </c>
      <c r="F139" s="248" t="s">
        <v>1370</v>
      </c>
      <c r="G139" s="246"/>
      <c r="H139" s="249">
        <v>41.700000000000003</v>
      </c>
      <c r="I139" s="250"/>
      <c r="J139" s="246"/>
      <c r="K139" s="246"/>
      <c r="L139" s="251"/>
      <c r="M139" s="252"/>
      <c r="N139" s="253"/>
      <c r="O139" s="253"/>
      <c r="P139" s="253"/>
      <c r="Q139" s="253"/>
      <c r="R139" s="253"/>
      <c r="S139" s="253"/>
      <c r="T139" s="254"/>
      <c r="U139" s="13"/>
      <c r="V139" s="13"/>
      <c r="W139" s="13"/>
      <c r="X139" s="13"/>
      <c r="Y139" s="13"/>
      <c r="Z139" s="13"/>
      <c r="AA139" s="13"/>
      <c r="AB139" s="13"/>
      <c r="AC139" s="13"/>
      <c r="AD139" s="13"/>
      <c r="AE139" s="13"/>
      <c r="AT139" s="255" t="s">
        <v>173</v>
      </c>
      <c r="AU139" s="255" t="s">
        <v>86</v>
      </c>
      <c r="AV139" s="13" t="s">
        <v>86</v>
      </c>
      <c r="AW139" s="13" t="s">
        <v>37</v>
      </c>
      <c r="AX139" s="13" t="s">
        <v>84</v>
      </c>
      <c r="AY139" s="255" t="s">
        <v>162</v>
      </c>
    </row>
    <row r="140" s="2" customFormat="1" ht="21.75" customHeight="1">
      <c r="A140" s="40"/>
      <c r="B140" s="41"/>
      <c r="C140" s="228" t="s">
        <v>268</v>
      </c>
      <c r="D140" s="228" t="s">
        <v>164</v>
      </c>
      <c r="E140" s="229" t="s">
        <v>1307</v>
      </c>
      <c r="F140" s="230" t="s">
        <v>1308</v>
      </c>
      <c r="G140" s="231" t="s">
        <v>167</v>
      </c>
      <c r="H140" s="232">
        <v>41.700000000000003</v>
      </c>
      <c r="I140" s="233"/>
      <c r="J140" s="234">
        <f>ROUND(I140*H140,2)</f>
        <v>0</v>
      </c>
      <c r="K140" s="230" t="s">
        <v>168</v>
      </c>
      <c r="L140" s="46"/>
      <c r="M140" s="235" t="s">
        <v>19</v>
      </c>
      <c r="N140" s="236" t="s">
        <v>47</v>
      </c>
      <c r="O140" s="86"/>
      <c r="P140" s="237">
        <f>O140*H140</f>
        <v>0</v>
      </c>
      <c r="Q140" s="237">
        <v>0</v>
      </c>
      <c r="R140" s="237">
        <f>Q140*H140</f>
        <v>0</v>
      </c>
      <c r="S140" s="237">
        <v>0</v>
      </c>
      <c r="T140" s="238">
        <f>S140*H140</f>
        <v>0</v>
      </c>
      <c r="U140" s="40"/>
      <c r="V140" s="40"/>
      <c r="W140" s="40"/>
      <c r="X140" s="40"/>
      <c r="Y140" s="40"/>
      <c r="Z140" s="40"/>
      <c r="AA140" s="40"/>
      <c r="AB140" s="40"/>
      <c r="AC140" s="40"/>
      <c r="AD140" s="40"/>
      <c r="AE140" s="40"/>
      <c r="AR140" s="239" t="s">
        <v>169</v>
      </c>
      <c r="AT140" s="239" t="s">
        <v>164</v>
      </c>
      <c r="AU140" s="239" t="s">
        <v>86</v>
      </c>
      <c r="AY140" s="19" t="s">
        <v>162</v>
      </c>
      <c r="BE140" s="240">
        <f>IF(N140="základní",J140,0)</f>
        <v>0</v>
      </c>
      <c r="BF140" s="240">
        <f>IF(N140="snížená",J140,0)</f>
        <v>0</v>
      </c>
      <c r="BG140" s="240">
        <f>IF(N140="zákl. přenesená",J140,0)</f>
        <v>0</v>
      </c>
      <c r="BH140" s="240">
        <f>IF(N140="sníž. přenesená",J140,0)</f>
        <v>0</v>
      </c>
      <c r="BI140" s="240">
        <f>IF(N140="nulová",J140,0)</f>
        <v>0</v>
      </c>
      <c r="BJ140" s="19" t="s">
        <v>84</v>
      </c>
      <c r="BK140" s="240">
        <f>ROUND(I140*H140,2)</f>
        <v>0</v>
      </c>
      <c r="BL140" s="19" t="s">
        <v>169</v>
      </c>
      <c r="BM140" s="239" t="s">
        <v>1375</v>
      </c>
    </row>
    <row r="141" s="2" customFormat="1">
      <c r="A141" s="40"/>
      <c r="B141" s="41"/>
      <c r="C141" s="42"/>
      <c r="D141" s="241" t="s">
        <v>171</v>
      </c>
      <c r="E141" s="42"/>
      <c r="F141" s="242" t="s">
        <v>1304</v>
      </c>
      <c r="G141" s="42"/>
      <c r="H141" s="42"/>
      <c r="I141" s="148"/>
      <c r="J141" s="42"/>
      <c r="K141" s="42"/>
      <c r="L141" s="46"/>
      <c r="M141" s="243"/>
      <c r="N141" s="244"/>
      <c r="O141" s="86"/>
      <c r="P141" s="86"/>
      <c r="Q141" s="86"/>
      <c r="R141" s="86"/>
      <c r="S141" s="86"/>
      <c r="T141" s="87"/>
      <c r="U141" s="40"/>
      <c r="V141" s="40"/>
      <c r="W141" s="40"/>
      <c r="X141" s="40"/>
      <c r="Y141" s="40"/>
      <c r="Z141" s="40"/>
      <c r="AA141" s="40"/>
      <c r="AB141" s="40"/>
      <c r="AC141" s="40"/>
      <c r="AD141" s="40"/>
      <c r="AE141" s="40"/>
      <c r="AT141" s="19" t="s">
        <v>171</v>
      </c>
      <c r="AU141" s="19" t="s">
        <v>86</v>
      </c>
    </row>
    <row r="142" s="13" customFormat="1">
      <c r="A142" s="13"/>
      <c r="B142" s="245"/>
      <c r="C142" s="246"/>
      <c r="D142" s="241" t="s">
        <v>173</v>
      </c>
      <c r="E142" s="247" t="s">
        <v>19</v>
      </c>
      <c r="F142" s="248" t="s">
        <v>1370</v>
      </c>
      <c r="G142" s="246"/>
      <c r="H142" s="249">
        <v>41.700000000000003</v>
      </c>
      <c r="I142" s="250"/>
      <c r="J142" s="246"/>
      <c r="K142" s="246"/>
      <c r="L142" s="251"/>
      <c r="M142" s="252"/>
      <c r="N142" s="253"/>
      <c r="O142" s="253"/>
      <c r="P142" s="253"/>
      <c r="Q142" s="253"/>
      <c r="R142" s="253"/>
      <c r="S142" s="253"/>
      <c r="T142" s="254"/>
      <c r="U142" s="13"/>
      <c r="V142" s="13"/>
      <c r="W142" s="13"/>
      <c r="X142" s="13"/>
      <c r="Y142" s="13"/>
      <c r="Z142" s="13"/>
      <c r="AA142" s="13"/>
      <c r="AB142" s="13"/>
      <c r="AC142" s="13"/>
      <c r="AD142" s="13"/>
      <c r="AE142" s="13"/>
      <c r="AT142" s="255" t="s">
        <v>173</v>
      </c>
      <c r="AU142" s="255" t="s">
        <v>86</v>
      </c>
      <c r="AV142" s="13" t="s">
        <v>86</v>
      </c>
      <c r="AW142" s="13" t="s">
        <v>37</v>
      </c>
      <c r="AX142" s="13" t="s">
        <v>84</v>
      </c>
      <c r="AY142" s="255" t="s">
        <v>162</v>
      </c>
    </row>
    <row r="143" s="2" customFormat="1" ht="33" customHeight="1">
      <c r="A143" s="40"/>
      <c r="B143" s="41"/>
      <c r="C143" s="228" t="s">
        <v>274</v>
      </c>
      <c r="D143" s="228" t="s">
        <v>164</v>
      </c>
      <c r="E143" s="229" t="s">
        <v>1376</v>
      </c>
      <c r="F143" s="230" t="s">
        <v>1377</v>
      </c>
      <c r="G143" s="231" t="s">
        <v>167</v>
      </c>
      <c r="H143" s="232">
        <v>28.800000000000001</v>
      </c>
      <c r="I143" s="233"/>
      <c r="J143" s="234">
        <f>ROUND(I143*H143,2)</f>
        <v>0</v>
      </c>
      <c r="K143" s="230" t="s">
        <v>168</v>
      </c>
      <c r="L143" s="46"/>
      <c r="M143" s="235" t="s">
        <v>19</v>
      </c>
      <c r="N143" s="236" t="s">
        <v>47</v>
      </c>
      <c r="O143" s="86"/>
      <c r="P143" s="237">
        <f>O143*H143</f>
        <v>0</v>
      </c>
      <c r="Q143" s="237">
        <v>0.084250000000000005</v>
      </c>
      <c r="R143" s="237">
        <f>Q143*H143</f>
        <v>2.4264000000000001</v>
      </c>
      <c r="S143" s="237">
        <v>0</v>
      </c>
      <c r="T143" s="238">
        <f>S143*H143</f>
        <v>0</v>
      </c>
      <c r="U143" s="40"/>
      <c r="V143" s="40"/>
      <c r="W143" s="40"/>
      <c r="X143" s="40"/>
      <c r="Y143" s="40"/>
      <c r="Z143" s="40"/>
      <c r="AA143" s="40"/>
      <c r="AB143" s="40"/>
      <c r="AC143" s="40"/>
      <c r="AD143" s="40"/>
      <c r="AE143" s="40"/>
      <c r="AR143" s="239" t="s">
        <v>169</v>
      </c>
      <c r="AT143" s="239" t="s">
        <v>164</v>
      </c>
      <c r="AU143" s="239" t="s">
        <v>86</v>
      </c>
      <c r="AY143" s="19" t="s">
        <v>162</v>
      </c>
      <c r="BE143" s="240">
        <f>IF(N143="základní",J143,0)</f>
        <v>0</v>
      </c>
      <c r="BF143" s="240">
        <f>IF(N143="snížená",J143,0)</f>
        <v>0</v>
      </c>
      <c r="BG143" s="240">
        <f>IF(N143="zákl. přenesená",J143,0)</f>
        <v>0</v>
      </c>
      <c r="BH143" s="240">
        <f>IF(N143="sníž. přenesená",J143,0)</f>
        <v>0</v>
      </c>
      <c r="BI143" s="240">
        <f>IF(N143="nulová",J143,0)</f>
        <v>0</v>
      </c>
      <c r="BJ143" s="19" t="s">
        <v>84</v>
      </c>
      <c r="BK143" s="240">
        <f>ROUND(I143*H143,2)</f>
        <v>0</v>
      </c>
      <c r="BL143" s="19" t="s">
        <v>169</v>
      </c>
      <c r="BM143" s="239" t="s">
        <v>1378</v>
      </c>
    </row>
    <row r="144" s="2" customFormat="1">
      <c r="A144" s="40"/>
      <c r="B144" s="41"/>
      <c r="C144" s="42"/>
      <c r="D144" s="241" t="s">
        <v>171</v>
      </c>
      <c r="E144" s="42"/>
      <c r="F144" s="242" t="s">
        <v>1379</v>
      </c>
      <c r="G144" s="42"/>
      <c r="H144" s="42"/>
      <c r="I144" s="148"/>
      <c r="J144" s="42"/>
      <c r="K144" s="42"/>
      <c r="L144" s="46"/>
      <c r="M144" s="243"/>
      <c r="N144" s="244"/>
      <c r="O144" s="86"/>
      <c r="P144" s="86"/>
      <c r="Q144" s="86"/>
      <c r="R144" s="86"/>
      <c r="S144" s="86"/>
      <c r="T144" s="87"/>
      <c r="U144" s="40"/>
      <c r="V144" s="40"/>
      <c r="W144" s="40"/>
      <c r="X144" s="40"/>
      <c r="Y144" s="40"/>
      <c r="Z144" s="40"/>
      <c r="AA144" s="40"/>
      <c r="AB144" s="40"/>
      <c r="AC144" s="40"/>
      <c r="AD144" s="40"/>
      <c r="AE144" s="40"/>
      <c r="AT144" s="19" t="s">
        <v>171</v>
      </c>
      <c r="AU144" s="19" t="s">
        <v>86</v>
      </c>
    </row>
    <row r="145" s="13" customFormat="1">
      <c r="A145" s="13"/>
      <c r="B145" s="245"/>
      <c r="C145" s="246"/>
      <c r="D145" s="241" t="s">
        <v>173</v>
      </c>
      <c r="E145" s="247" t="s">
        <v>19</v>
      </c>
      <c r="F145" s="248" t="s">
        <v>1368</v>
      </c>
      <c r="G145" s="246"/>
      <c r="H145" s="249">
        <v>28.800000000000001</v>
      </c>
      <c r="I145" s="250"/>
      <c r="J145" s="246"/>
      <c r="K145" s="246"/>
      <c r="L145" s="251"/>
      <c r="M145" s="252"/>
      <c r="N145" s="253"/>
      <c r="O145" s="253"/>
      <c r="P145" s="253"/>
      <c r="Q145" s="253"/>
      <c r="R145" s="253"/>
      <c r="S145" s="253"/>
      <c r="T145" s="254"/>
      <c r="U145" s="13"/>
      <c r="V145" s="13"/>
      <c r="W145" s="13"/>
      <c r="X145" s="13"/>
      <c r="Y145" s="13"/>
      <c r="Z145" s="13"/>
      <c r="AA145" s="13"/>
      <c r="AB145" s="13"/>
      <c r="AC145" s="13"/>
      <c r="AD145" s="13"/>
      <c r="AE145" s="13"/>
      <c r="AT145" s="255" t="s">
        <v>173</v>
      </c>
      <c r="AU145" s="255" t="s">
        <v>86</v>
      </c>
      <c r="AV145" s="13" t="s">
        <v>86</v>
      </c>
      <c r="AW145" s="13" t="s">
        <v>37</v>
      </c>
      <c r="AX145" s="13" t="s">
        <v>84</v>
      </c>
      <c r="AY145" s="255" t="s">
        <v>162</v>
      </c>
    </row>
    <row r="146" s="2" customFormat="1" ht="16.5" customHeight="1">
      <c r="A146" s="40"/>
      <c r="B146" s="41"/>
      <c r="C146" s="288" t="s">
        <v>278</v>
      </c>
      <c r="D146" s="288" t="s">
        <v>346</v>
      </c>
      <c r="E146" s="289" t="s">
        <v>1380</v>
      </c>
      <c r="F146" s="290" t="s">
        <v>1381</v>
      </c>
      <c r="G146" s="291" t="s">
        <v>167</v>
      </c>
      <c r="H146" s="292">
        <v>29.664000000000001</v>
      </c>
      <c r="I146" s="293"/>
      <c r="J146" s="294">
        <f>ROUND(I146*H146,2)</f>
        <v>0</v>
      </c>
      <c r="K146" s="290" t="s">
        <v>168</v>
      </c>
      <c r="L146" s="295"/>
      <c r="M146" s="296" t="s">
        <v>19</v>
      </c>
      <c r="N146" s="297" t="s">
        <v>47</v>
      </c>
      <c r="O146" s="86"/>
      <c r="P146" s="237">
        <f>O146*H146</f>
        <v>0</v>
      </c>
      <c r="Q146" s="237">
        <v>0.113</v>
      </c>
      <c r="R146" s="237">
        <f>Q146*H146</f>
        <v>3.3520320000000003</v>
      </c>
      <c r="S146" s="237">
        <v>0</v>
      </c>
      <c r="T146" s="238">
        <f>S146*H146</f>
        <v>0</v>
      </c>
      <c r="U146" s="40"/>
      <c r="V146" s="40"/>
      <c r="W146" s="40"/>
      <c r="X146" s="40"/>
      <c r="Y146" s="40"/>
      <c r="Z146" s="40"/>
      <c r="AA146" s="40"/>
      <c r="AB146" s="40"/>
      <c r="AC146" s="40"/>
      <c r="AD146" s="40"/>
      <c r="AE146" s="40"/>
      <c r="AR146" s="239" t="s">
        <v>211</v>
      </c>
      <c r="AT146" s="239" t="s">
        <v>346</v>
      </c>
      <c r="AU146" s="239" t="s">
        <v>86</v>
      </c>
      <c r="AY146" s="19" t="s">
        <v>162</v>
      </c>
      <c r="BE146" s="240">
        <f>IF(N146="základní",J146,0)</f>
        <v>0</v>
      </c>
      <c r="BF146" s="240">
        <f>IF(N146="snížená",J146,0)</f>
        <v>0</v>
      </c>
      <c r="BG146" s="240">
        <f>IF(N146="zákl. přenesená",J146,0)</f>
        <v>0</v>
      </c>
      <c r="BH146" s="240">
        <f>IF(N146="sníž. přenesená",J146,0)</f>
        <v>0</v>
      </c>
      <c r="BI146" s="240">
        <f>IF(N146="nulová",J146,0)</f>
        <v>0</v>
      </c>
      <c r="BJ146" s="19" t="s">
        <v>84</v>
      </c>
      <c r="BK146" s="240">
        <f>ROUND(I146*H146,2)</f>
        <v>0</v>
      </c>
      <c r="BL146" s="19" t="s">
        <v>169</v>
      </c>
      <c r="BM146" s="239" t="s">
        <v>1382</v>
      </c>
    </row>
    <row r="147" s="13" customFormat="1">
      <c r="A147" s="13"/>
      <c r="B147" s="245"/>
      <c r="C147" s="246"/>
      <c r="D147" s="241" t="s">
        <v>173</v>
      </c>
      <c r="E147" s="246"/>
      <c r="F147" s="248" t="s">
        <v>1383</v>
      </c>
      <c r="G147" s="246"/>
      <c r="H147" s="249">
        <v>29.664000000000001</v>
      </c>
      <c r="I147" s="250"/>
      <c r="J147" s="246"/>
      <c r="K147" s="246"/>
      <c r="L147" s="251"/>
      <c r="M147" s="252"/>
      <c r="N147" s="253"/>
      <c r="O147" s="253"/>
      <c r="P147" s="253"/>
      <c r="Q147" s="253"/>
      <c r="R147" s="253"/>
      <c r="S147" s="253"/>
      <c r="T147" s="254"/>
      <c r="U147" s="13"/>
      <c r="V147" s="13"/>
      <c r="W147" s="13"/>
      <c r="X147" s="13"/>
      <c r="Y147" s="13"/>
      <c r="Z147" s="13"/>
      <c r="AA147" s="13"/>
      <c r="AB147" s="13"/>
      <c r="AC147" s="13"/>
      <c r="AD147" s="13"/>
      <c r="AE147" s="13"/>
      <c r="AT147" s="255" t="s">
        <v>173</v>
      </c>
      <c r="AU147" s="255" t="s">
        <v>86</v>
      </c>
      <c r="AV147" s="13" t="s">
        <v>86</v>
      </c>
      <c r="AW147" s="13" t="s">
        <v>4</v>
      </c>
      <c r="AX147" s="13" t="s">
        <v>84</v>
      </c>
      <c r="AY147" s="255" t="s">
        <v>162</v>
      </c>
    </row>
    <row r="148" s="12" customFormat="1" ht="22.8" customHeight="1">
      <c r="A148" s="12"/>
      <c r="B148" s="212"/>
      <c r="C148" s="213"/>
      <c r="D148" s="214" t="s">
        <v>75</v>
      </c>
      <c r="E148" s="226" t="s">
        <v>216</v>
      </c>
      <c r="F148" s="226" t="s">
        <v>1384</v>
      </c>
      <c r="G148" s="213"/>
      <c r="H148" s="213"/>
      <c r="I148" s="216"/>
      <c r="J148" s="227">
        <f>BK148</f>
        <v>0</v>
      </c>
      <c r="K148" s="213"/>
      <c r="L148" s="218"/>
      <c r="M148" s="219"/>
      <c r="N148" s="220"/>
      <c r="O148" s="220"/>
      <c r="P148" s="221">
        <f>SUM(P149:P162)</f>
        <v>0</v>
      </c>
      <c r="Q148" s="220"/>
      <c r="R148" s="221">
        <f>SUM(R149:R162)</f>
        <v>8.8092100000000002</v>
      </c>
      <c r="S148" s="220"/>
      <c r="T148" s="222">
        <f>SUM(T149:T162)</f>
        <v>0</v>
      </c>
      <c r="U148" s="12"/>
      <c r="V148" s="12"/>
      <c r="W148" s="12"/>
      <c r="X148" s="12"/>
      <c r="Y148" s="12"/>
      <c r="Z148" s="12"/>
      <c r="AA148" s="12"/>
      <c r="AB148" s="12"/>
      <c r="AC148" s="12"/>
      <c r="AD148" s="12"/>
      <c r="AE148" s="12"/>
      <c r="AR148" s="223" t="s">
        <v>84</v>
      </c>
      <c r="AT148" s="224" t="s">
        <v>75</v>
      </c>
      <c r="AU148" s="224" t="s">
        <v>84</v>
      </c>
      <c r="AY148" s="223" t="s">
        <v>162</v>
      </c>
      <c r="BK148" s="225">
        <f>SUM(BK149:BK162)</f>
        <v>0</v>
      </c>
    </row>
    <row r="149" s="2" customFormat="1" ht="16.5" customHeight="1">
      <c r="A149" s="40"/>
      <c r="B149" s="41"/>
      <c r="C149" s="228" t="s">
        <v>285</v>
      </c>
      <c r="D149" s="228" t="s">
        <v>164</v>
      </c>
      <c r="E149" s="229" t="s">
        <v>1385</v>
      </c>
      <c r="F149" s="230" t="s">
        <v>1386</v>
      </c>
      <c r="G149" s="231" t="s">
        <v>390</v>
      </c>
      <c r="H149" s="232">
        <v>2</v>
      </c>
      <c r="I149" s="233"/>
      <c r="J149" s="234">
        <f>ROUND(I149*H149,2)</f>
        <v>0</v>
      </c>
      <c r="K149" s="230" t="s">
        <v>19</v>
      </c>
      <c r="L149" s="46"/>
      <c r="M149" s="235" t="s">
        <v>19</v>
      </c>
      <c r="N149" s="236" t="s">
        <v>47</v>
      </c>
      <c r="O149" s="86"/>
      <c r="P149" s="237">
        <f>O149*H149</f>
        <v>0</v>
      </c>
      <c r="Q149" s="237">
        <v>0.15637999999999999</v>
      </c>
      <c r="R149" s="237">
        <f>Q149*H149</f>
        <v>0.31275999999999998</v>
      </c>
      <c r="S149" s="237">
        <v>0</v>
      </c>
      <c r="T149" s="238">
        <f>S149*H149</f>
        <v>0</v>
      </c>
      <c r="U149" s="40"/>
      <c r="V149" s="40"/>
      <c r="W149" s="40"/>
      <c r="X149" s="40"/>
      <c r="Y149" s="40"/>
      <c r="Z149" s="40"/>
      <c r="AA149" s="40"/>
      <c r="AB149" s="40"/>
      <c r="AC149" s="40"/>
      <c r="AD149" s="40"/>
      <c r="AE149" s="40"/>
      <c r="AR149" s="239" t="s">
        <v>169</v>
      </c>
      <c r="AT149" s="239" t="s">
        <v>164</v>
      </c>
      <c r="AU149" s="239" t="s">
        <v>86</v>
      </c>
      <c r="AY149" s="19" t="s">
        <v>162</v>
      </c>
      <c r="BE149" s="240">
        <f>IF(N149="základní",J149,0)</f>
        <v>0</v>
      </c>
      <c r="BF149" s="240">
        <f>IF(N149="snížená",J149,0)</f>
        <v>0</v>
      </c>
      <c r="BG149" s="240">
        <f>IF(N149="zákl. přenesená",J149,0)</f>
        <v>0</v>
      </c>
      <c r="BH149" s="240">
        <f>IF(N149="sníž. přenesená",J149,0)</f>
        <v>0</v>
      </c>
      <c r="BI149" s="240">
        <f>IF(N149="nulová",J149,0)</f>
        <v>0</v>
      </c>
      <c r="BJ149" s="19" t="s">
        <v>84</v>
      </c>
      <c r="BK149" s="240">
        <f>ROUND(I149*H149,2)</f>
        <v>0</v>
      </c>
      <c r="BL149" s="19" t="s">
        <v>169</v>
      </c>
      <c r="BM149" s="239" t="s">
        <v>1387</v>
      </c>
    </row>
    <row r="150" s="2" customFormat="1" ht="16.5" customHeight="1">
      <c r="A150" s="40"/>
      <c r="B150" s="41"/>
      <c r="C150" s="288" t="s">
        <v>7</v>
      </c>
      <c r="D150" s="288" t="s">
        <v>346</v>
      </c>
      <c r="E150" s="289" t="s">
        <v>1388</v>
      </c>
      <c r="F150" s="290" t="s">
        <v>1389</v>
      </c>
      <c r="G150" s="291" t="s">
        <v>390</v>
      </c>
      <c r="H150" s="292">
        <v>2</v>
      </c>
      <c r="I150" s="293"/>
      <c r="J150" s="294">
        <f>ROUND(I150*H150,2)</f>
        <v>0</v>
      </c>
      <c r="K150" s="290" t="s">
        <v>19</v>
      </c>
      <c r="L150" s="295"/>
      <c r="M150" s="296" t="s">
        <v>19</v>
      </c>
      <c r="N150" s="297" t="s">
        <v>47</v>
      </c>
      <c r="O150" s="86"/>
      <c r="P150" s="237">
        <f>O150*H150</f>
        <v>0</v>
      </c>
      <c r="Q150" s="237">
        <v>0.0022000000000000001</v>
      </c>
      <c r="R150" s="237">
        <f>Q150*H150</f>
        <v>0.0044000000000000003</v>
      </c>
      <c r="S150" s="237">
        <v>0</v>
      </c>
      <c r="T150" s="238">
        <f>S150*H150</f>
        <v>0</v>
      </c>
      <c r="U150" s="40"/>
      <c r="V150" s="40"/>
      <c r="W150" s="40"/>
      <c r="X150" s="40"/>
      <c r="Y150" s="40"/>
      <c r="Z150" s="40"/>
      <c r="AA150" s="40"/>
      <c r="AB150" s="40"/>
      <c r="AC150" s="40"/>
      <c r="AD150" s="40"/>
      <c r="AE150" s="40"/>
      <c r="AR150" s="239" t="s">
        <v>211</v>
      </c>
      <c r="AT150" s="239" t="s">
        <v>346</v>
      </c>
      <c r="AU150" s="239" t="s">
        <v>86</v>
      </c>
      <c r="AY150" s="19" t="s">
        <v>162</v>
      </c>
      <c r="BE150" s="240">
        <f>IF(N150="základní",J150,0)</f>
        <v>0</v>
      </c>
      <c r="BF150" s="240">
        <f>IF(N150="snížená",J150,0)</f>
        <v>0</v>
      </c>
      <c r="BG150" s="240">
        <f>IF(N150="zákl. přenesená",J150,0)</f>
        <v>0</v>
      </c>
      <c r="BH150" s="240">
        <f>IF(N150="sníž. přenesená",J150,0)</f>
        <v>0</v>
      </c>
      <c r="BI150" s="240">
        <f>IF(N150="nulová",J150,0)</f>
        <v>0</v>
      </c>
      <c r="BJ150" s="19" t="s">
        <v>84</v>
      </c>
      <c r="BK150" s="240">
        <f>ROUND(I150*H150,2)</f>
        <v>0</v>
      </c>
      <c r="BL150" s="19" t="s">
        <v>169</v>
      </c>
      <c r="BM150" s="239" t="s">
        <v>1390</v>
      </c>
    </row>
    <row r="151" s="2" customFormat="1" ht="21.75" customHeight="1">
      <c r="A151" s="40"/>
      <c r="B151" s="41"/>
      <c r="C151" s="228" t="s">
        <v>294</v>
      </c>
      <c r="D151" s="228" t="s">
        <v>164</v>
      </c>
      <c r="E151" s="229" t="s">
        <v>1391</v>
      </c>
      <c r="F151" s="230" t="s">
        <v>1392</v>
      </c>
      <c r="G151" s="231" t="s">
        <v>202</v>
      </c>
      <c r="H151" s="232">
        <v>25.5</v>
      </c>
      <c r="I151" s="233"/>
      <c r="J151" s="234">
        <f>ROUND(I151*H151,2)</f>
        <v>0</v>
      </c>
      <c r="K151" s="230" t="s">
        <v>168</v>
      </c>
      <c r="L151" s="46"/>
      <c r="M151" s="235" t="s">
        <v>19</v>
      </c>
      <c r="N151" s="236" t="s">
        <v>47</v>
      </c>
      <c r="O151" s="86"/>
      <c r="P151" s="237">
        <f>O151*H151</f>
        <v>0</v>
      </c>
      <c r="Q151" s="237">
        <v>0.15540000000000001</v>
      </c>
      <c r="R151" s="237">
        <f>Q151*H151</f>
        <v>3.9627000000000003</v>
      </c>
      <c r="S151" s="237">
        <v>0</v>
      </c>
      <c r="T151" s="238">
        <f>S151*H151</f>
        <v>0</v>
      </c>
      <c r="U151" s="40"/>
      <c r="V151" s="40"/>
      <c r="W151" s="40"/>
      <c r="X151" s="40"/>
      <c r="Y151" s="40"/>
      <c r="Z151" s="40"/>
      <c r="AA151" s="40"/>
      <c r="AB151" s="40"/>
      <c r="AC151" s="40"/>
      <c r="AD151" s="40"/>
      <c r="AE151" s="40"/>
      <c r="AR151" s="239" t="s">
        <v>169</v>
      </c>
      <c r="AT151" s="239" t="s">
        <v>164</v>
      </c>
      <c r="AU151" s="239" t="s">
        <v>86</v>
      </c>
      <c r="AY151" s="19" t="s">
        <v>162</v>
      </c>
      <c r="BE151" s="240">
        <f>IF(N151="základní",J151,0)</f>
        <v>0</v>
      </c>
      <c r="BF151" s="240">
        <f>IF(N151="snížená",J151,0)</f>
        <v>0</v>
      </c>
      <c r="BG151" s="240">
        <f>IF(N151="zákl. přenesená",J151,0)</f>
        <v>0</v>
      </c>
      <c r="BH151" s="240">
        <f>IF(N151="sníž. přenesená",J151,0)</f>
        <v>0</v>
      </c>
      <c r="BI151" s="240">
        <f>IF(N151="nulová",J151,0)</f>
        <v>0</v>
      </c>
      <c r="BJ151" s="19" t="s">
        <v>84</v>
      </c>
      <c r="BK151" s="240">
        <f>ROUND(I151*H151,2)</f>
        <v>0</v>
      </c>
      <c r="BL151" s="19" t="s">
        <v>169</v>
      </c>
      <c r="BM151" s="239" t="s">
        <v>1393</v>
      </c>
    </row>
    <row r="152" s="2" customFormat="1">
      <c r="A152" s="40"/>
      <c r="B152" s="41"/>
      <c r="C152" s="42"/>
      <c r="D152" s="241" t="s">
        <v>171</v>
      </c>
      <c r="E152" s="42"/>
      <c r="F152" s="242" t="s">
        <v>1394</v>
      </c>
      <c r="G152" s="42"/>
      <c r="H152" s="42"/>
      <c r="I152" s="148"/>
      <c r="J152" s="42"/>
      <c r="K152" s="42"/>
      <c r="L152" s="46"/>
      <c r="M152" s="243"/>
      <c r="N152" s="244"/>
      <c r="O152" s="86"/>
      <c r="P152" s="86"/>
      <c r="Q152" s="86"/>
      <c r="R152" s="86"/>
      <c r="S152" s="86"/>
      <c r="T152" s="87"/>
      <c r="U152" s="40"/>
      <c r="V152" s="40"/>
      <c r="W152" s="40"/>
      <c r="X152" s="40"/>
      <c r="Y152" s="40"/>
      <c r="Z152" s="40"/>
      <c r="AA152" s="40"/>
      <c r="AB152" s="40"/>
      <c r="AC152" s="40"/>
      <c r="AD152" s="40"/>
      <c r="AE152" s="40"/>
      <c r="AT152" s="19" t="s">
        <v>171</v>
      </c>
      <c r="AU152" s="19" t="s">
        <v>86</v>
      </c>
    </row>
    <row r="153" s="2" customFormat="1" ht="16.5" customHeight="1">
      <c r="A153" s="40"/>
      <c r="B153" s="41"/>
      <c r="C153" s="288" t="s">
        <v>298</v>
      </c>
      <c r="D153" s="288" t="s">
        <v>346</v>
      </c>
      <c r="E153" s="289" t="s">
        <v>1395</v>
      </c>
      <c r="F153" s="290" t="s">
        <v>1396</v>
      </c>
      <c r="G153" s="291" t="s">
        <v>202</v>
      </c>
      <c r="H153" s="292">
        <v>14</v>
      </c>
      <c r="I153" s="293"/>
      <c r="J153" s="294">
        <f>ROUND(I153*H153,2)</f>
        <v>0</v>
      </c>
      <c r="K153" s="290" t="s">
        <v>168</v>
      </c>
      <c r="L153" s="295"/>
      <c r="M153" s="296" t="s">
        <v>19</v>
      </c>
      <c r="N153" s="297" t="s">
        <v>47</v>
      </c>
      <c r="O153" s="86"/>
      <c r="P153" s="237">
        <f>O153*H153</f>
        <v>0</v>
      </c>
      <c r="Q153" s="237">
        <v>0.081000000000000003</v>
      </c>
      <c r="R153" s="237">
        <f>Q153*H153</f>
        <v>1.1340000000000001</v>
      </c>
      <c r="S153" s="237">
        <v>0</v>
      </c>
      <c r="T153" s="238">
        <f>S153*H153</f>
        <v>0</v>
      </c>
      <c r="U153" s="40"/>
      <c r="V153" s="40"/>
      <c r="W153" s="40"/>
      <c r="X153" s="40"/>
      <c r="Y153" s="40"/>
      <c r="Z153" s="40"/>
      <c r="AA153" s="40"/>
      <c r="AB153" s="40"/>
      <c r="AC153" s="40"/>
      <c r="AD153" s="40"/>
      <c r="AE153" s="40"/>
      <c r="AR153" s="239" t="s">
        <v>211</v>
      </c>
      <c r="AT153" s="239" t="s">
        <v>346</v>
      </c>
      <c r="AU153" s="239" t="s">
        <v>86</v>
      </c>
      <c r="AY153" s="19" t="s">
        <v>162</v>
      </c>
      <c r="BE153" s="240">
        <f>IF(N153="základní",J153,0)</f>
        <v>0</v>
      </c>
      <c r="BF153" s="240">
        <f>IF(N153="snížená",J153,0)</f>
        <v>0</v>
      </c>
      <c r="BG153" s="240">
        <f>IF(N153="zákl. přenesená",J153,0)</f>
        <v>0</v>
      </c>
      <c r="BH153" s="240">
        <f>IF(N153="sníž. přenesená",J153,0)</f>
        <v>0</v>
      </c>
      <c r="BI153" s="240">
        <f>IF(N153="nulová",J153,0)</f>
        <v>0</v>
      </c>
      <c r="BJ153" s="19" t="s">
        <v>84</v>
      </c>
      <c r="BK153" s="240">
        <f>ROUND(I153*H153,2)</f>
        <v>0</v>
      </c>
      <c r="BL153" s="19" t="s">
        <v>169</v>
      </c>
      <c r="BM153" s="239" t="s">
        <v>1397</v>
      </c>
    </row>
    <row r="154" s="2" customFormat="1" ht="16.5" customHeight="1">
      <c r="A154" s="40"/>
      <c r="B154" s="41"/>
      <c r="C154" s="288" t="s">
        <v>305</v>
      </c>
      <c r="D154" s="288" t="s">
        <v>346</v>
      </c>
      <c r="E154" s="289" t="s">
        <v>1398</v>
      </c>
      <c r="F154" s="290" t="s">
        <v>1399</v>
      </c>
      <c r="G154" s="291" t="s">
        <v>202</v>
      </c>
      <c r="H154" s="292">
        <v>11.5</v>
      </c>
      <c r="I154" s="293"/>
      <c r="J154" s="294">
        <f>ROUND(I154*H154,2)</f>
        <v>0</v>
      </c>
      <c r="K154" s="290" t="s">
        <v>168</v>
      </c>
      <c r="L154" s="295"/>
      <c r="M154" s="296" t="s">
        <v>19</v>
      </c>
      <c r="N154" s="297" t="s">
        <v>47</v>
      </c>
      <c r="O154" s="86"/>
      <c r="P154" s="237">
        <f>O154*H154</f>
        <v>0</v>
      </c>
      <c r="Q154" s="237">
        <v>0.082199999999999995</v>
      </c>
      <c r="R154" s="237">
        <f>Q154*H154</f>
        <v>0.94529999999999992</v>
      </c>
      <c r="S154" s="237">
        <v>0</v>
      </c>
      <c r="T154" s="238">
        <f>S154*H154</f>
        <v>0</v>
      </c>
      <c r="U154" s="40"/>
      <c r="V154" s="40"/>
      <c r="W154" s="40"/>
      <c r="X154" s="40"/>
      <c r="Y154" s="40"/>
      <c r="Z154" s="40"/>
      <c r="AA154" s="40"/>
      <c r="AB154" s="40"/>
      <c r="AC154" s="40"/>
      <c r="AD154" s="40"/>
      <c r="AE154" s="40"/>
      <c r="AR154" s="239" t="s">
        <v>211</v>
      </c>
      <c r="AT154" s="239" t="s">
        <v>346</v>
      </c>
      <c r="AU154" s="239" t="s">
        <v>86</v>
      </c>
      <c r="AY154" s="19" t="s">
        <v>162</v>
      </c>
      <c r="BE154" s="240">
        <f>IF(N154="základní",J154,0)</f>
        <v>0</v>
      </c>
      <c r="BF154" s="240">
        <f>IF(N154="snížená",J154,0)</f>
        <v>0</v>
      </c>
      <c r="BG154" s="240">
        <f>IF(N154="zákl. přenesená",J154,0)</f>
        <v>0</v>
      </c>
      <c r="BH154" s="240">
        <f>IF(N154="sníž. přenesená",J154,0)</f>
        <v>0</v>
      </c>
      <c r="BI154" s="240">
        <f>IF(N154="nulová",J154,0)</f>
        <v>0</v>
      </c>
      <c r="BJ154" s="19" t="s">
        <v>84</v>
      </c>
      <c r="BK154" s="240">
        <f>ROUND(I154*H154,2)</f>
        <v>0</v>
      </c>
      <c r="BL154" s="19" t="s">
        <v>169</v>
      </c>
      <c r="BM154" s="239" t="s">
        <v>1400</v>
      </c>
    </row>
    <row r="155" s="2" customFormat="1" ht="21.75" customHeight="1">
      <c r="A155" s="40"/>
      <c r="B155" s="41"/>
      <c r="C155" s="228" t="s">
        <v>310</v>
      </c>
      <c r="D155" s="228" t="s">
        <v>164</v>
      </c>
      <c r="E155" s="229" t="s">
        <v>1401</v>
      </c>
      <c r="F155" s="230" t="s">
        <v>1402</v>
      </c>
      <c r="G155" s="231" t="s">
        <v>202</v>
      </c>
      <c r="H155" s="232">
        <v>19</v>
      </c>
      <c r="I155" s="233"/>
      <c r="J155" s="234">
        <f>ROUND(I155*H155,2)</f>
        <v>0</v>
      </c>
      <c r="K155" s="230" t="s">
        <v>168</v>
      </c>
      <c r="L155" s="46"/>
      <c r="M155" s="235" t="s">
        <v>19</v>
      </c>
      <c r="N155" s="236" t="s">
        <v>47</v>
      </c>
      <c r="O155" s="86"/>
      <c r="P155" s="237">
        <f>O155*H155</f>
        <v>0</v>
      </c>
      <c r="Q155" s="237">
        <v>0.10095</v>
      </c>
      <c r="R155" s="237">
        <f>Q155*H155</f>
        <v>1.91805</v>
      </c>
      <c r="S155" s="237">
        <v>0</v>
      </c>
      <c r="T155" s="238">
        <f>S155*H155</f>
        <v>0</v>
      </c>
      <c r="U155" s="40"/>
      <c r="V155" s="40"/>
      <c r="W155" s="40"/>
      <c r="X155" s="40"/>
      <c r="Y155" s="40"/>
      <c r="Z155" s="40"/>
      <c r="AA155" s="40"/>
      <c r="AB155" s="40"/>
      <c r="AC155" s="40"/>
      <c r="AD155" s="40"/>
      <c r="AE155" s="40"/>
      <c r="AR155" s="239" t="s">
        <v>169</v>
      </c>
      <c r="AT155" s="239" t="s">
        <v>164</v>
      </c>
      <c r="AU155" s="239" t="s">
        <v>86</v>
      </c>
      <c r="AY155" s="19" t="s">
        <v>162</v>
      </c>
      <c r="BE155" s="240">
        <f>IF(N155="základní",J155,0)</f>
        <v>0</v>
      </c>
      <c r="BF155" s="240">
        <f>IF(N155="snížená",J155,0)</f>
        <v>0</v>
      </c>
      <c r="BG155" s="240">
        <f>IF(N155="zákl. přenesená",J155,0)</f>
        <v>0</v>
      </c>
      <c r="BH155" s="240">
        <f>IF(N155="sníž. přenesená",J155,0)</f>
        <v>0</v>
      </c>
      <c r="BI155" s="240">
        <f>IF(N155="nulová",J155,0)</f>
        <v>0</v>
      </c>
      <c r="BJ155" s="19" t="s">
        <v>84</v>
      </c>
      <c r="BK155" s="240">
        <f>ROUND(I155*H155,2)</f>
        <v>0</v>
      </c>
      <c r="BL155" s="19" t="s">
        <v>169</v>
      </c>
      <c r="BM155" s="239" t="s">
        <v>1403</v>
      </c>
    </row>
    <row r="156" s="2" customFormat="1">
      <c r="A156" s="40"/>
      <c r="B156" s="41"/>
      <c r="C156" s="42"/>
      <c r="D156" s="241" t="s">
        <v>171</v>
      </c>
      <c r="E156" s="42"/>
      <c r="F156" s="242" t="s">
        <v>1404</v>
      </c>
      <c r="G156" s="42"/>
      <c r="H156" s="42"/>
      <c r="I156" s="148"/>
      <c r="J156" s="42"/>
      <c r="K156" s="42"/>
      <c r="L156" s="46"/>
      <c r="M156" s="243"/>
      <c r="N156" s="244"/>
      <c r="O156" s="86"/>
      <c r="P156" s="86"/>
      <c r="Q156" s="86"/>
      <c r="R156" s="86"/>
      <c r="S156" s="86"/>
      <c r="T156" s="87"/>
      <c r="U156" s="40"/>
      <c r="V156" s="40"/>
      <c r="W156" s="40"/>
      <c r="X156" s="40"/>
      <c r="Y156" s="40"/>
      <c r="Z156" s="40"/>
      <c r="AA156" s="40"/>
      <c r="AB156" s="40"/>
      <c r="AC156" s="40"/>
      <c r="AD156" s="40"/>
      <c r="AE156" s="40"/>
      <c r="AT156" s="19" t="s">
        <v>171</v>
      </c>
      <c r="AU156" s="19" t="s">
        <v>86</v>
      </c>
    </row>
    <row r="157" s="2" customFormat="1" ht="16.5" customHeight="1">
      <c r="A157" s="40"/>
      <c r="B157" s="41"/>
      <c r="C157" s="288" t="s">
        <v>318</v>
      </c>
      <c r="D157" s="288" t="s">
        <v>346</v>
      </c>
      <c r="E157" s="289" t="s">
        <v>1405</v>
      </c>
      <c r="F157" s="290" t="s">
        <v>1406</v>
      </c>
      <c r="G157" s="291" t="s">
        <v>202</v>
      </c>
      <c r="H157" s="292">
        <v>19</v>
      </c>
      <c r="I157" s="293"/>
      <c r="J157" s="294">
        <f>ROUND(I157*H157,2)</f>
        <v>0</v>
      </c>
      <c r="K157" s="290" t="s">
        <v>168</v>
      </c>
      <c r="L157" s="295"/>
      <c r="M157" s="296" t="s">
        <v>19</v>
      </c>
      <c r="N157" s="297" t="s">
        <v>47</v>
      </c>
      <c r="O157" s="86"/>
      <c r="P157" s="237">
        <f>O157*H157</f>
        <v>0</v>
      </c>
      <c r="Q157" s="237">
        <v>0.028000000000000001</v>
      </c>
      <c r="R157" s="237">
        <f>Q157*H157</f>
        <v>0.53200000000000003</v>
      </c>
      <c r="S157" s="237">
        <v>0</v>
      </c>
      <c r="T157" s="238">
        <f>S157*H157</f>
        <v>0</v>
      </c>
      <c r="U157" s="40"/>
      <c r="V157" s="40"/>
      <c r="W157" s="40"/>
      <c r="X157" s="40"/>
      <c r="Y157" s="40"/>
      <c r="Z157" s="40"/>
      <c r="AA157" s="40"/>
      <c r="AB157" s="40"/>
      <c r="AC157" s="40"/>
      <c r="AD157" s="40"/>
      <c r="AE157" s="40"/>
      <c r="AR157" s="239" t="s">
        <v>211</v>
      </c>
      <c r="AT157" s="239" t="s">
        <v>346</v>
      </c>
      <c r="AU157" s="239" t="s">
        <v>86</v>
      </c>
      <c r="AY157" s="19" t="s">
        <v>162</v>
      </c>
      <c r="BE157" s="240">
        <f>IF(N157="základní",J157,0)</f>
        <v>0</v>
      </c>
      <c r="BF157" s="240">
        <f>IF(N157="snížená",J157,0)</f>
        <v>0</v>
      </c>
      <c r="BG157" s="240">
        <f>IF(N157="zákl. přenesená",J157,0)</f>
        <v>0</v>
      </c>
      <c r="BH157" s="240">
        <f>IF(N157="sníž. přenesená",J157,0)</f>
        <v>0</v>
      </c>
      <c r="BI157" s="240">
        <f>IF(N157="nulová",J157,0)</f>
        <v>0</v>
      </c>
      <c r="BJ157" s="19" t="s">
        <v>84</v>
      </c>
      <c r="BK157" s="240">
        <f>ROUND(I157*H157,2)</f>
        <v>0</v>
      </c>
      <c r="BL157" s="19" t="s">
        <v>169</v>
      </c>
      <c r="BM157" s="239" t="s">
        <v>1407</v>
      </c>
    </row>
    <row r="158" s="2" customFormat="1" ht="16.5" customHeight="1">
      <c r="A158" s="40"/>
      <c r="B158" s="41"/>
      <c r="C158" s="228" t="s">
        <v>324</v>
      </c>
      <c r="D158" s="228" t="s">
        <v>164</v>
      </c>
      <c r="E158" s="229" t="s">
        <v>1329</v>
      </c>
      <c r="F158" s="230" t="s">
        <v>1330</v>
      </c>
      <c r="G158" s="231" t="s">
        <v>202</v>
      </c>
      <c r="H158" s="232">
        <v>13.5</v>
      </c>
      <c r="I158" s="233"/>
      <c r="J158" s="234">
        <f>ROUND(I158*H158,2)</f>
        <v>0</v>
      </c>
      <c r="K158" s="230" t="s">
        <v>19</v>
      </c>
      <c r="L158" s="46"/>
      <c r="M158" s="235" t="s">
        <v>19</v>
      </c>
      <c r="N158" s="236" t="s">
        <v>47</v>
      </c>
      <c r="O158" s="86"/>
      <c r="P158" s="237">
        <f>O158*H158</f>
        <v>0</v>
      </c>
      <c r="Q158" s="237">
        <v>0</v>
      </c>
      <c r="R158" s="237">
        <f>Q158*H158</f>
        <v>0</v>
      </c>
      <c r="S158" s="237">
        <v>0</v>
      </c>
      <c r="T158" s="238">
        <f>S158*H158</f>
        <v>0</v>
      </c>
      <c r="U158" s="40"/>
      <c r="V158" s="40"/>
      <c r="W158" s="40"/>
      <c r="X158" s="40"/>
      <c r="Y158" s="40"/>
      <c r="Z158" s="40"/>
      <c r="AA158" s="40"/>
      <c r="AB158" s="40"/>
      <c r="AC158" s="40"/>
      <c r="AD158" s="40"/>
      <c r="AE158" s="40"/>
      <c r="AR158" s="239" t="s">
        <v>169</v>
      </c>
      <c r="AT158" s="239" t="s">
        <v>164</v>
      </c>
      <c r="AU158" s="239" t="s">
        <v>86</v>
      </c>
      <c r="AY158" s="19" t="s">
        <v>162</v>
      </c>
      <c r="BE158" s="240">
        <f>IF(N158="základní",J158,0)</f>
        <v>0</v>
      </c>
      <c r="BF158" s="240">
        <f>IF(N158="snížená",J158,0)</f>
        <v>0</v>
      </c>
      <c r="BG158" s="240">
        <f>IF(N158="zákl. přenesená",J158,0)</f>
        <v>0</v>
      </c>
      <c r="BH158" s="240">
        <f>IF(N158="sníž. přenesená",J158,0)</f>
        <v>0</v>
      </c>
      <c r="BI158" s="240">
        <f>IF(N158="nulová",J158,0)</f>
        <v>0</v>
      </c>
      <c r="BJ158" s="19" t="s">
        <v>84</v>
      </c>
      <c r="BK158" s="240">
        <f>ROUND(I158*H158,2)</f>
        <v>0</v>
      </c>
      <c r="BL158" s="19" t="s">
        <v>169</v>
      </c>
      <c r="BM158" s="239" t="s">
        <v>1408</v>
      </c>
    </row>
    <row r="159" s="2" customFormat="1" ht="21.75" customHeight="1">
      <c r="A159" s="40"/>
      <c r="B159" s="41"/>
      <c r="C159" s="228" t="s">
        <v>331</v>
      </c>
      <c r="D159" s="228" t="s">
        <v>164</v>
      </c>
      <c r="E159" s="229" t="s">
        <v>665</v>
      </c>
      <c r="F159" s="230" t="s">
        <v>666</v>
      </c>
      <c r="G159" s="231" t="s">
        <v>202</v>
      </c>
      <c r="H159" s="232">
        <v>13.5</v>
      </c>
      <c r="I159" s="233"/>
      <c r="J159" s="234">
        <f>ROUND(I159*H159,2)</f>
        <v>0</v>
      </c>
      <c r="K159" s="230" t="s">
        <v>168</v>
      </c>
      <c r="L159" s="46"/>
      <c r="M159" s="235" t="s">
        <v>19</v>
      </c>
      <c r="N159" s="236" t="s">
        <v>47</v>
      </c>
      <c r="O159" s="86"/>
      <c r="P159" s="237">
        <f>O159*H159</f>
        <v>0</v>
      </c>
      <c r="Q159" s="237">
        <v>0</v>
      </c>
      <c r="R159" s="237">
        <f>Q159*H159</f>
        <v>0</v>
      </c>
      <c r="S159" s="237">
        <v>0</v>
      </c>
      <c r="T159" s="238">
        <f>S159*H159</f>
        <v>0</v>
      </c>
      <c r="U159" s="40"/>
      <c r="V159" s="40"/>
      <c r="W159" s="40"/>
      <c r="X159" s="40"/>
      <c r="Y159" s="40"/>
      <c r="Z159" s="40"/>
      <c r="AA159" s="40"/>
      <c r="AB159" s="40"/>
      <c r="AC159" s="40"/>
      <c r="AD159" s="40"/>
      <c r="AE159" s="40"/>
      <c r="AR159" s="239" t="s">
        <v>169</v>
      </c>
      <c r="AT159" s="239" t="s">
        <v>164</v>
      </c>
      <c r="AU159" s="239" t="s">
        <v>86</v>
      </c>
      <c r="AY159" s="19" t="s">
        <v>162</v>
      </c>
      <c r="BE159" s="240">
        <f>IF(N159="základní",J159,0)</f>
        <v>0</v>
      </c>
      <c r="BF159" s="240">
        <f>IF(N159="snížená",J159,0)</f>
        <v>0</v>
      </c>
      <c r="BG159" s="240">
        <f>IF(N159="zákl. přenesená",J159,0)</f>
        <v>0</v>
      </c>
      <c r="BH159" s="240">
        <f>IF(N159="sníž. přenesená",J159,0)</f>
        <v>0</v>
      </c>
      <c r="BI159" s="240">
        <f>IF(N159="nulová",J159,0)</f>
        <v>0</v>
      </c>
      <c r="BJ159" s="19" t="s">
        <v>84</v>
      </c>
      <c r="BK159" s="240">
        <f>ROUND(I159*H159,2)</f>
        <v>0</v>
      </c>
      <c r="BL159" s="19" t="s">
        <v>169</v>
      </c>
      <c r="BM159" s="239" t="s">
        <v>1409</v>
      </c>
    </row>
    <row r="160" s="2" customFormat="1">
      <c r="A160" s="40"/>
      <c r="B160" s="41"/>
      <c r="C160" s="42"/>
      <c r="D160" s="241" t="s">
        <v>171</v>
      </c>
      <c r="E160" s="42"/>
      <c r="F160" s="242" t="s">
        <v>668</v>
      </c>
      <c r="G160" s="42"/>
      <c r="H160" s="42"/>
      <c r="I160" s="148"/>
      <c r="J160" s="42"/>
      <c r="K160" s="42"/>
      <c r="L160" s="46"/>
      <c r="M160" s="243"/>
      <c r="N160" s="244"/>
      <c r="O160" s="86"/>
      <c r="P160" s="86"/>
      <c r="Q160" s="86"/>
      <c r="R160" s="86"/>
      <c r="S160" s="86"/>
      <c r="T160" s="87"/>
      <c r="U160" s="40"/>
      <c r="V160" s="40"/>
      <c r="W160" s="40"/>
      <c r="X160" s="40"/>
      <c r="Y160" s="40"/>
      <c r="Z160" s="40"/>
      <c r="AA160" s="40"/>
      <c r="AB160" s="40"/>
      <c r="AC160" s="40"/>
      <c r="AD160" s="40"/>
      <c r="AE160" s="40"/>
      <c r="AT160" s="19" t="s">
        <v>171</v>
      </c>
      <c r="AU160" s="19" t="s">
        <v>86</v>
      </c>
    </row>
    <row r="161" s="2" customFormat="1" ht="16.5" customHeight="1">
      <c r="A161" s="40"/>
      <c r="B161" s="41"/>
      <c r="C161" s="228" t="s">
        <v>338</v>
      </c>
      <c r="D161" s="228" t="s">
        <v>164</v>
      </c>
      <c r="E161" s="229" t="s">
        <v>670</v>
      </c>
      <c r="F161" s="230" t="s">
        <v>671</v>
      </c>
      <c r="G161" s="231" t="s">
        <v>202</v>
      </c>
      <c r="H161" s="232">
        <v>13.5</v>
      </c>
      <c r="I161" s="233"/>
      <c r="J161" s="234">
        <f>ROUND(I161*H161,2)</f>
        <v>0</v>
      </c>
      <c r="K161" s="230" t="s">
        <v>168</v>
      </c>
      <c r="L161" s="46"/>
      <c r="M161" s="235" t="s">
        <v>19</v>
      </c>
      <c r="N161" s="236" t="s">
        <v>47</v>
      </c>
      <c r="O161" s="86"/>
      <c r="P161" s="237">
        <f>O161*H161</f>
        <v>0</v>
      </c>
      <c r="Q161" s="237">
        <v>0</v>
      </c>
      <c r="R161" s="237">
        <f>Q161*H161</f>
        <v>0</v>
      </c>
      <c r="S161" s="237">
        <v>0</v>
      </c>
      <c r="T161" s="238">
        <f>S161*H161</f>
        <v>0</v>
      </c>
      <c r="U161" s="40"/>
      <c r="V161" s="40"/>
      <c r="W161" s="40"/>
      <c r="X161" s="40"/>
      <c r="Y161" s="40"/>
      <c r="Z161" s="40"/>
      <c r="AA161" s="40"/>
      <c r="AB161" s="40"/>
      <c r="AC161" s="40"/>
      <c r="AD161" s="40"/>
      <c r="AE161" s="40"/>
      <c r="AR161" s="239" t="s">
        <v>169</v>
      </c>
      <c r="AT161" s="239" t="s">
        <v>164</v>
      </c>
      <c r="AU161" s="239" t="s">
        <v>86</v>
      </c>
      <c r="AY161" s="19" t="s">
        <v>162</v>
      </c>
      <c r="BE161" s="240">
        <f>IF(N161="základní",J161,0)</f>
        <v>0</v>
      </c>
      <c r="BF161" s="240">
        <f>IF(N161="snížená",J161,0)</f>
        <v>0</v>
      </c>
      <c r="BG161" s="240">
        <f>IF(N161="zákl. přenesená",J161,0)</f>
        <v>0</v>
      </c>
      <c r="BH161" s="240">
        <f>IF(N161="sníž. přenesená",J161,0)</f>
        <v>0</v>
      </c>
      <c r="BI161" s="240">
        <f>IF(N161="nulová",J161,0)</f>
        <v>0</v>
      </c>
      <c r="BJ161" s="19" t="s">
        <v>84</v>
      </c>
      <c r="BK161" s="240">
        <f>ROUND(I161*H161,2)</f>
        <v>0</v>
      </c>
      <c r="BL161" s="19" t="s">
        <v>169</v>
      </c>
      <c r="BM161" s="239" t="s">
        <v>1410</v>
      </c>
    </row>
    <row r="162" s="2" customFormat="1">
      <c r="A162" s="40"/>
      <c r="B162" s="41"/>
      <c r="C162" s="42"/>
      <c r="D162" s="241" t="s">
        <v>171</v>
      </c>
      <c r="E162" s="42"/>
      <c r="F162" s="242" t="s">
        <v>673</v>
      </c>
      <c r="G162" s="42"/>
      <c r="H162" s="42"/>
      <c r="I162" s="148"/>
      <c r="J162" s="42"/>
      <c r="K162" s="42"/>
      <c r="L162" s="46"/>
      <c r="M162" s="243"/>
      <c r="N162" s="244"/>
      <c r="O162" s="86"/>
      <c r="P162" s="86"/>
      <c r="Q162" s="86"/>
      <c r="R162" s="86"/>
      <c r="S162" s="86"/>
      <c r="T162" s="87"/>
      <c r="U162" s="40"/>
      <c r="V162" s="40"/>
      <c r="W162" s="40"/>
      <c r="X162" s="40"/>
      <c r="Y162" s="40"/>
      <c r="Z162" s="40"/>
      <c r="AA162" s="40"/>
      <c r="AB162" s="40"/>
      <c r="AC162" s="40"/>
      <c r="AD162" s="40"/>
      <c r="AE162" s="40"/>
      <c r="AT162" s="19" t="s">
        <v>171</v>
      </c>
      <c r="AU162" s="19" t="s">
        <v>86</v>
      </c>
    </row>
    <row r="163" s="12" customFormat="1" ht="22.8" customHeight="1">
      <c r="A163" s="12"/>
      <c r="B163" s="212"/>
      <c r="C163" s="213"/>
      <c r="D163" s="214" t="s">
        <v>75</v>
      </c>
      <c r="E163" s="226" t="s">
        <v>702</v>
      </c>
      <c r="F163" s="226" t="s">
        <v>703</v>
      </c>
      <c r="G163" s="213"/>
      <c r="H163" s="213"/>
      <c r="I163" s="216"/>
      <c r="J163" s="227">
        <f>BK163</f>
        <v>0</v>
      </c>
      <c r="K163" s="213"/>
      <c r="L163" s="218"/>
      <c r="M163" s="219"/>
      <c r="N163" s="220"/>
      <c r="O163" s="220"/>
      <c r="P163" s="221">
        <f>SUM(P164:P165)</f>
        <v>0</v>
      </c>
      <c r="Q163" s="220"/>
      <c r="R163" s="221">
        <f>SUM(R164:R165)</f>
        <v>0</v>
      </c>
      <c r="S163" s="220"/>
      <c r="T163" s="222">
        <f>SUM(T164:T165)</f>
        <v>0</v>
      </c>
      <c r="U163" s="12"/>
      <c r="V163" s="12"/>
      <c r="W163" s="12"/>
      <c r="X163" s="12"/>
      <c r="Y163" s="12"/>
      <c r="Z163" s="12"/>
      <c r="AA163" s="12"/>
      <c r="AB163" s="12"/>
      <c r="AC163" s="12"/>
      <c r="AD163" s="12"/>
      <c r="AE163" s="12"/>
      <c r="AR163" s="223" t="s">
        <v>84</v>
      </c>
      <c r="AT163" s="224" t="s">
        <v>75</v>
      </c>
      <c r="AU163" s="224" t="s">
        <v>84</v>
      </c>
      <c r="AY163" s="223" t="s">
        <v>162</v>
      </c>
      <c r="BK163" s="225">
        <f>SUM(BK164:BK165)</f>
        <v>0</v>
      </c>
    </row>
    <row r="164" s="2" customFormat="1" ht="21.75" customHeight="1">
      <c r="A164" s="40"/>
      <c r="B164" s="41"/>
      <c r="C164" s="228" t="s">
        <v>345</v>
      </c>
      <c r="D164" s="228" t="s">
        <v>164</v>
      </c>
      <c r="E164" s="229" t="s">
        <v>1336</v>
      </c>
      <c r="F164" s="230" t="s">
        <v>1337</v>
      </c>
      <c r="G164" s="231" t="s">
        <v>334</v>
      </c>
      <c r="H164" s="232">
        <v>14.613</v>
      </c>
      <c r="I164" s="233"/>
      <c r="J164" s="234">
        <f>ROUND(I164*H164,2)</f>
        <v>0</v>
      </c>
      <c r="K164" s="230" t="s">
        <v>168</v>
      </c>
      <c r="L164" s="46"/>
      <c r="M164" s="235" t="s">
        <v>19</v>
      </c>
      <c r="N164" s="236" t="s">
        <v>47</v>
      </c>
      <c r="O164" s="86"/>
      <c r="P164" s="237">
        <f>O164*H164</f>
        <v>0</v>
      </c>
      <c r="Q164" s="237">
        <v>0</v>
      </c>
      <c r="R164" s="237">
        <f>Q164*H164</f>
        <v>0</v>
      </c>
      <c r="S164" s="237">
        <v>0</v>
      </c>
      <c r="T164" s="238">
        <f>S164*H164</f>
        <v>0</v>
      </c>
      <c r="U164" s="40"/>
      <c r="V164" s="40"/>
      <c r="W164" s="40"/>
      <c r="X164" s="40"/>
      <c r="Y164" s="40"/>
      <c r="Z164" s="40"/>
      <c r="AA164" s="40"/>
      <c r="AB164" s="40"/>
      <c r="AC164" s="40"/>
      <c r="AD164" s="40"/>
      <c r="AE164" s="40"/>
      <c r="AR164" s="239" t="s">
        <v>169</v>
      </c>
      <c r="AT164" s="239" t="s">
        <v>164</v>
      </c>
      <c r="AU164" s="239" t="s">
        <v>86</v>
      </c>
      <c r="AY164" s="19" t="s">
        <v>162</v>
      </c>
      <c r="BE164" s="240">
        <f>IF(N164="základní",J164,0)</f>
        <v>0</v>
      </c>
      <c r="BF164" s="240">
        <f>IF(N164="snížená",J164,0)</f>
        <v>0</v>
      </c>
      <c r="BG164" s="240">
        <f>IF(N164="zákl. přenesená",J164,0)</f>
        <v>0</v>
      </c>
      <c r="BH164" s="240">
        <f>IF(N164="sníž. přenesená",J164,0)</f>
        <v>0</v>
      </c>
      <c r="BI164" s="240">
        <f>IF(N164="nulová",J164,0)</f>
        <v>0</v>
      </c>
      <c r="BJ164" s="19" t="s">
        <v>84</v>
      </c>
      <c r="BK164" s="240">
        <f>ROUND(I164*H164,2)</f>
        <v>0</v>
      </c>
      <c r="BL164" s="19" t="s">
        <v>169</v>
      </c>
      <c r="BM164" s="239" t="s">
        <v>1411</v>
      </c>
    </row>
    <row r="165" s="2" customFormat="1">
      <c r="A165" s="40"/>
      <c r="B165" s="41"/>
      <c r="C165" s="42"/>
      <c r="D165" s="241" t="s">
        <v>171</v>
      </c>
      <c r="E165" s="42"/>
      <c r="F165" s="242" t="s">
        <v>1339</v>
      </c>
      <c r="G165" s="42"/>
      <c r="H165" s="42"/>
      <c r="I165" s="148"/>
      <c r="J165" s="42"/>
      <c r="K165" s="42"/>
      <c r="L165" s="46"/>
      <c r="M165" s="303"/>
      <c r="N165" s="304"/>
      <c r="O165" s="300"/>
      <c r="P165" s="300"/>
      <c r="Q165" s="300"/>
      <c r="R165" s="300"/>
      <c r="S165" s="300"/>
      <c r="T165" s="305"/>
      <c r="U165" s="40"/>
      <c r="V165" s="40"/>
      <c r="W165" s="40"/>
      <c r="X165" s="40"/>
      <c r="Y165" s="40"/>
      <c r="Z165" s="40"/>
      <c r="AA165" s="40"/>
      <c r="AB165" s="40"/>
      <c r="AC165" s="40"/>
      <c r="AD165" s="40"/>
      <c r="AE165" s="40"/>
      <c r="AT165" s="19" t="s">
        <v>171</v>
      </c>
      <c r="AU165" s="19" t="s">
        <v>86</v>
      </c>
    </row>
    <row r="166" s="2" customFormat="1" ht="6.96" customHeight="1">
      <c r="A166" s="40"/>
      <c r="B166" s="61"/>
      <c r="C166" s="62"/>
      <c r="D166" s="62"/>
      <c r="E166" s="62"/>
      <c r="F166" s="62"/>
      <c r="G166" s="62"/>
      <c r="H166" s="62"/>
      <c r="I166" s="177"/>
      <c r="J166" s="62"/>
      <c r="K166" s="62"/>
      <c r="L166" s="46"/>
      <c r="M166" s="40"/>
      <c r="O166" s="40"/>
      <c r="P166" s="40"/>
      <c r="Q166" s="40"/>
      <c r="R166" s="40"/>
      <c r="S166" s="40"/>
      <c r="T166" s="40"/>
      <c r="U166" s="40"/>
      <c r="V166" s="40"/>
      <c r="W166" s="40"/>
      <c r="X166" s="40"/>
      <c r="Y166" s="40"/>
      <c r="Z166" s="40"/>
      <c r="AA166" s="40"/>
      <c r="AB166" s="40"/>
      <c r="AC166" s="40"/>
      <c r="AD166" s="40"/>
      <c r="AE166" s="40"/>
    </row>
  </sheetData>
  <sheetProtection sheet="1" autoFilter="0" formatColumns="0" formatRows="0" objects="1" scenarios="1" spinCount="100000" saltValue="HOurEIJCw/YKnRvINY9QQCXCPh7awa0SlEvmh9cuaf8IradvRA/HdR2/0++I4EyT5fG/D2EsYa4cyjrbiASO3Q==" hashValue="+hdwxvu6XvoYnOO9v9vMPE5fMLZYwGmEWedgizKmrBZC9h60F7s9krJI8vwzuFcAyxSZ3hgl1LponNBLlgHnyQ==" algorithmName="SHA-512" password="CC35"/>
  <autoFilter ref="C89:K165"/>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9" t="s">
        <v>102</v>
      </c>
    </row>
    <row r="3" s="1" customFormat="1" ht="6.96" customHeight="1">
      <c r="B3" s="141"/>
      <c r="C3" s="142"/>
      <c r="D3" s="142"/>
      <c r="E3" s="142"/>
      <c r="F3" s="142"/>
      <c r="G3" s="142"/>
      <c r="H3" s="142"/>
      <c r="I3" s="143"/>
      <c r="J3" s="142"/>
      <c r="K3" s="142"/>
      <c r="L3" s="22"/>
      <c r="AT3" s="19" t="s">
        <v>86</v>
      </c>
    </row>
    <row r="4" s="1" customFormat="1" ht="24.96" customHeight="1">
      <c r="B4" s="22"/>
      <c r="D4" s="144" t="s">
        <v>127</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Splašková kanalizace Mělice s převedením odpadníchvod do Lohenic</v>
      </c>
      <c r="F7" s="146"/>
      <c r="G7" s="146"/>
      <c r="H7" s="146"/>
      <c r="I7" s="140"/>
      <c r="L7" s="22"/>
    </row>
    <row r="8" s="2" customFormat="1" ht="12" customHeight="1">
      <c r="A8" s="40"/>
      <c r="B8" s="46"/>
      <c r="C8" s="40"/>
      <c r="D8" s="146" t="s">
        <v>128</v>
      </c>
      <c r="E8" s="40"/>
      <c r="F8" s="40"/>
      <c r="G8" s="40"/>
      <c r="H8" s="40"/>
      <c r="I8" s="148"/>
      <c r="J8" s="40"/>
      <c r="K8" s="40"/>
      <c r="L8" s="149"/>
      <c r="S8" s="40"/>
      <c r="T8" s="40"/>
      <c r="U8" s="40"/>
      <c r="V8" s="40"/>
      <c r="W8" s="40"/>
      <c r="X8" s="40"/>
      <c r="Y8" s="40"/>
      <c r="Z8" s="40"/>
      <c r="AA8" s="40"/>
      <c r="AB8" s="40"/>
      <c r="AC8" s="40"/>
      <c r="AD8" s="40"/>
      <c r="AE8" s="40"/>
    </row>
    <row r="9" s="2" customFormat="1" ht="16.5" customHeight="1">
      <c r="A9" s="40"/>
      <c r="B9" s="46"/>
      <c r="C9" s="40"/>
      <c r="D9" s="40"/>
      <c r="E9" s="150" t="s">
        <v>1412</v>
      </c>
      <c r="F9" s="40"/>
      <c r="G9" s="40"/>
      <c r="H9" s="40"/>
      <c r="I9" s="148"/>
      <c r="J9" s="40"/>
      <c r="K9" s="40"/>
      <c r="L9" s="149"/>
      <c r="S9" s="40"/>
      <c r="T9" s="40"/>
      <c r="U9" s="40"/>
      <c r="V9" s="40"/>
      <c r="W9" s="40"/>
      <c r="X9" s="40"/>
      <c r="Y9" s="40"/>
      <c r="Z9" s="40"/>
      <c r="AA9" s="40"/>
      <c r="AB9" s="40"/>
      <c r="AC9" s="40"/>
      <c r="AD9" s="40"/>
      <c r="AE9" s="40"/>
    </row>
    <row r="10" s="2" customFormat="1">
      <c r="A10" s="40"/>
      <c r="B10" s="46"/>
      <c r="C10" s="40"/>
      <c r="D10" s="40"/>
      <c r="E10" s="40"/>
      <c r="F10" s="40"/>
      <c r="G10" s="40"/>
      <c r="H10" s="40"/>
      <c r="I10" s="148"/>
      <c r="J10" s="40"/>
      <c r="K10" s="40"/>
      <c r="L10" s="149"/>
      <c r="S10" s="40"/>
      <c r="T10" s="40"/>
      <c r="U10" s="40"/>
      <c r="V10" s="40"/>
      <c r="W10" s="40"/>
      <c r="X10" s="40"/>
      <c r="Y10" s="40"/>
      <c r="Z10" s="40"/>
      <c r="AA10" s="40"/>
      <c r="AB10" s="40"/>
      <c r="AC10" s="40"/>
      <c r="AD10" s="40"/>
      <c r="AE10" s="40"/>
    </row>
    <row r="11" s="2" customFormat="1" ht="12" customHeight="1">
      <c r="A11" s="40"/>
      <c r="B11" s="46"/>
      <c r="C11" s="40"/>
      <c r="D11" s="146" t="s">
        <v>18</v>
      </c>
      <c r="E11" s="40"/>
      <c r="F11" s="135" t="s">
        <v>19</v>
      </c>
      <c r="G11" s="40"/>
      <c r="H11" s="40"/>
      <c r="I11" s="151" t="s">
        <v>20</v>
      </c>
      <c r="J11" s="135" t="s">
        <v>19</v>
      </c>
      <c r="K11" s="40"/>
      <c r="L11" s="149"/>
      <c r="S11" s="40"/>
      <c r="T11" s="40"/>
      <c r="U11" s="40"/>
      <c r="V11" s="40"/>
      <c r="W11" s="40"/>
      <c r="X11" s="40"/>
      <c r="Y11" s="40"/>
      <c r="Z11" s="40"/>
      <c r="AA11" s="40"/>
      <c r="AB11" s="40"/>
      <c r="AC11" s="40"/>
      <c r="AD11" s="40"/>
      <c r="AE11" s="40"/>
    </row>
    <row r="12" s="2" customFormat="1" ht="12" customHeight="1">
      <c r="A12" s="40"/>
      <c r="B12" s="46"/>
      <c r="C12" s="40"/>
      <c r="D12" s="146" t="s">
        <v>21</v>
      </c>
      <c r="E12" s="40"/>
      <c r="F12" s="135" t="s">
        <v>22</v>
      </c>
      <c r="G12" s="40"/>
      <c r="H12" s="40"/>
      <c r="I12" s="151" t="s">
        <v>23</v>
      </c>
      <c r="J12" s="152" t="str">
        <f>'Rekapitulace stavby'!AN8</f>
        <v>24. 5. 2019</v>
      </c>
      <c r="K12" s="40"/>
      <c r="L12" s="14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48"/>
      <c r="J13" s="40"/>
      <c r="K13" s="40"/>
      <c r="L13" s="149"/>
      <c r="S13" s="40"/>
      <c r="T13" s="40"/>
      <c r="U13" s="40"/>
      <c r="V13" s="40"/>
      <c r="W13" s="40"/>
      <c r="X13" s="40"/>
      <c r="Y13" s="40"/>
      <c r="Z13" s="40"/>
      <c r="AA13" s="40"/>
      <c r="AB13" s="40"/>
      <c r="AC13" s="40"/>
      <c r="AD13" s="40"/>
      <c r="AE13" s="40"/>
    </row>
    <row r="14" s="2" customFormat="1" ht="12" customHeight="1">
      <c r="A14" s="40"/>
      <c r="B14" s="46"/>
      <c r="C14" s="40"/>
      <c r="D14" s="146" t="s">
        <v>25</v>
      </c>
      <c r="E14" s="40"/>
      <c r="F14" s="40"/>
      <c r="G14" s="40"/>
      <c r="H14" s="40"/>
      <c r="I14" s="151" t="s">
        <v>26</v>
      </c>
      <c r="J14" s="135" t="s">
        <v>19</v>
      </c>
      <c r="K14" s="40"/>
      <c r="L14" s="149"/>
      <c r="S14" s="40"/>
      <c r="T14" s="40"/>
      <c r="U14" s="40"/>
      <c r="V14" s="40"/>
      <c r="W14" s="40"/>
      <c r="X14" s="40"/>
      <c r="Y14" s="40"/>
      <c r="Z14" s="40"/>
      <c r="AA14" s="40"/>
      <c r="AB14" s="40"/>
      <c r="AC14" s="40"/>
      <c r="AD14" s="40"/>
      <c r="AE14" s="40"/>
    </row>
    <row r="15" s="2" customFormat="1" ht="18" customHeight="1">
      <c r="A15" s="40"/>
      <c r="B15" s="46"/>
      <c r="C15" s="40"/>
      <c r="D15" s="40"/>
      <c r="E15" s="135" t="s">
        <v>28</v>
      </c>
      <c r="F15" s="40"/>
      <c r="G15" s="40"/>
      <c r="H15" s="40"/>
      <c r="I15" s="151" t="s">
        <v>29</v>
      </c>
      <c r="J15" s="135" t="s">
        <v>19</v>
      </c>
      <c r="K15" s="40"/>
      <c r="L15" s="14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48"/>
      <c r="J16" s="40"/>
      <c r="K16" s="40"/>
      <c r="L16" s="149"/>
      <c r="S16" s="40"/>
      <c r="T16" s="40"/>
      <c r="U16" s="40"/>
      <c r="V16" s="40"/>
      <c r="W16" s="40"/>
      <c r="X16" s="40"/>
      <c r="Y16" s="40"/>
      <c r="Z16" s="40"/>
      <c r="AA16" s="40"/>
      <c r="AB16" s="40"/>
      <c r="AC16" s="40"/>
      <c r="AD16" s="40"/>
      <c r="AE16" s="40"/>
    </row>
    <row r="17" s="2" customFormat="1" ht="12" customHeight="1">
      <c r="A17" s="40"/>
      <c r="B17" s="46"/>
      <c r="C17" s="40"/>
      <c r="D17" s="146" t="s">
        <v>31</v>
      </c>
      <c r="E17" s="40"/>
      <c r="F17" s="40"/>
      <c r="G17" s="40"/>
      <c r="H17" s="40"/>
      <c r="I17" s="151" t="s">
        <v>26</v>
      </c>
      <c r="J17" s="35" t="str">
        <f>'Rekapitulace stavby'!AN13</f>
        <v>Vyplň údaj</v>
      </c>
      <c r="K17" s="40"/>
      <c r="L17" s="14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51" t="s">
        <v>29</v>
      </c>
      <c r="J18" s="35" t="str">
        <f>'Rekapitulace stavby'!AN14</f>
        <v>Vyplň údaj</v>
      </c>
      <c r="K18" s="40"/>
      <c r="L18" s="14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48"/>
      <c r="J19" s="40"/>
      <c r="K19" s="40"/>
      <c r="L19" s="149"/>
      <c r="S19" s="40"/>
      <c r="T19" s="40"/>
      <c r="U19" s="40"/>
      <c r="V19" s="40"/>
      <c r="W19" s="40"/>
      <c r="X19" s="40"/>
      <c r="Y19" s="40"/>
      <c r="Z19" s="40"/>
      <c r="AA19" s="40"/>
      <c r="AB19" s="40"/>
      <c r="AC19" s="40"/>
      <c r="AD19" s="40"/>
      <c r="AE19" s="40"/>
    </row>
    <row r="20" s="2" customFormat="1" ht="12" customHeight="1">
      <c r="A20" s="40"/>
      <c r="B20" s="46"/>
      <c r="C20" s="40"/>
      <c r="D20" s="146" t="s">
        <v>33</v>
      </c>
      <c r="E20" s="40"/>
      <c r="F20" s="40"/>
      <c r="G20" s="40"/>
      <c r="H20" s="40"/>
      <c r="I20" s="151" t="s">
        <v>26</v>
      </c>
      <c r="J20" s="135" t="s">
        <v>19</v>
      </c>
      <c r="K20" s="40"/>
      <c r="L20" s="149"/>
      <c r="S20" s="40"/>
      <c r="T20" s="40"/>
      <c r="U20" s="40"/>
      <c r="V20" s="40"/>
      <c r="W20" s="40"/>
      <c r="X20" s="40"/>
      <c r="Y20" s="40"/>
      <c r="Z20" s="40"/>
      <c r="AA20" s="40"/>
      <c r="AB20" s="40"/>
      <c r="AC20" s="40"/>
      <c r="AD20" s="40"/>
      <c r="AE20" s="40"/>
    </row>
    <row r="21" s="2" customFormat="1" ht="18" customHeight="1">
      <c r="A21" s="40"/>
      <c r="B21" s="46"/>
      <c r="C21" s="40"/>
      <c r="D21" s="40"/>
      <c r="E21" s="135" t="s">
        <v>35</v>
      </c>
      <c r="F21" s="40"/>
      <c r="G21" s="40"/>
      <c r="H21" s="40"/>
      <c r="I21" s="151" t="s">
        <v>29</v>
      </c>
      <c r="J21" s="135" t="s">
        <v>19</v>
      </c>
      <c r="K21" s="40"/>
      <c r="L21" s="14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48"/>
      <c r="J22" s="40"/>
      <c r="K22" s="40"/>
      <c r="L22" s="149"/>
      <c r="S22" s="40"/>
      <c r="T22" s="40"/>
      <c r="U22" s="40"/>
      <c r="V22" s="40"/>
      <c r="W22" s="40"/>
      <c r="X22" s="40"/>
      <c r="Y22" s="40"/>
      <c r="Z22" s="40"/>
      <c r="AA22" s="40"/>
      <c r="AB22" s="40"/>
      <c r="AC22" s="40"/>
      <c r="AD22" s="40"/>
      <c r="AE22" s="40"/>
    </row>
    <row r="23" s="2" customFormat="1" ht="12" customHeight="1">
      <c r="A23" s="40"/>
      <c r="B23" s="46"/>
      <c r="C23" s="40"/>
      <c r="D23" s="146" t="s">
        <v>38</v>
      </c>
      <c r="E23" s="40"/>
      <c r="F23" s="40"/>
      <c r="G23" s="40"/>
      <c r="H23" s="40"/>
      <c r="I23" s="151" t="s">
        <v>26</v>
      </c>
      <c r="J23" s="135" t="s">
        <v>19</v>
      </c>
      <c r="K23" s="40"/>
      <c r="L23" s="149"/>
      <c r="S23" s="40"/>
      <c r="T23" s="40"/>
      <c r="U23" s="40"/>
      <c r="V23" s="40"/>
      <c r="W23" s="40"/>
      <c r="X23" s="40"/>
      <c r="Y23" s="40"/>
      <c r="Z23" s="40"/>
      <c r="AA23" s="40"/>
      <c r="AB23" s="40"/>
      <c r="AC23" s="40"/>
      <c r="AD23" s="40"/>
      <c r="AE23" s="40"/>
    </row>
    <row r="24" s="2" customFormat="1" ht="18" customHeight="1">
      <c r="A24" s="40"/>
      <c r="B24" s="46"/>
      <c r="C24" s="40"/>
      <c r="D24" s="40"/>
      <c r="E24" s="135" t="s">
        <v>1413</v>
      </c>
      <c r="F24" s="40"/>
      <c r="G24" s="40"/>
      <c r="H24" s="40"/>
      <c r="I24" s="151" t="s">
        <v>29</v>
      </c>
      <c r="J24" s="135" t="s">
        <v>19</v>
      </c>
      <c r="K24" s="40"/>
      <c r="L24" s="14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48"/>
      <c r="J25" s="40"/>
      <c r="K25" s="40"/>
      <c r="L25" s="149"/>
      <c r="S25" s="40"/>
      <c r="T25" s="40"/>
      <c r="U25" s="40"/>
      <c r="V25" s="40"/>
      <c r="W25" s="40"/>
      <c r="X25" s="40"/>
      <c r="Y25" s="40"/>
      <c r="Z25" s="40"/>
      <c r="AA25" s="40"/>
      <c r="AB25" s="40"/>
      <c r="AC25" s="40"/>
      <c r="AD25" s="40"/>
      <c r="AE25" s="40"/>
    </row>
    <row r="26" s="2" customFormat="1" ht="12" customHeight="1">
      <c r="A26" s="40"/>
      <c r="B26" s="46"/>
      <c r="C26" s="40"/>
      <c r="D26" s="146" t="s">
        <v>40</v>
      </c>
      <c r="E26" s="40"/>
      <c r="F26" s="40"/>
      <c r="G26" s="40"/>
      <c r="H26" s="40"/>
      <c r="I26" s="148"/>
      <c r="J26" s="40"/>
      <c r="K26" s="40"/>
      <c r="L26" s="149"/>
      <c r="S26" s="40"/>
      <c r="T26" s="40"/>
      <c r="U26" s="40"/>
      <c r="V26" s="40"/>
      <c r="W26" s="40"/>
      <c r="X26" s="40"/>
      <c r="Y26" s="40"/>
      <c r="Z26" s="40"/>
      <c r="AA26" s="40"/>
      <c r="AB26" s="40"/>
      <c r="AC26" s="40"/>
      <c r="AD26" s="40"/>
      <c r="AE26" s="40"/>
    </row>
    <row r="27" s="8" customFormat="1" ht="16.5" customHeight="1">
      <c r="A27" s="153"/>
      <c r="B27" s="154"/>
      <c r="C27" s="153"/>
      <c r="D27" s="153"/>
      <c r="E27" s="155" t="s">
        <v>19</v>
      </c>
      <c r="F27" s="155"/>
      <c r="G27" s="155"/>
      <c r="H27" s="155"/>
      <c r="I27" s="156"/>
      <c r="J27" s="153"/>
      <c r="K27" s="153"/>
      <c r="L27" s="157"/>
      <c r="S27" s="153"/>
      <c r="T27" s="153"/>
      <c r="U27" s="153"/>
      <c r="V27" s="153"/>
      <c r="W27" s="153"/>
      <c r="X27" s="153"/>
      <c r="Y27" s="153"/>
      <c r="Z27" s="153"/>
      <c r="AA27" s="153"/>
      <c r="AB27" s="153"/>
      <c r="AC27" s="153"/>
      <c r="AD27" s="153"/>
      <c r="AE27" s="153"/>
    </row>
    <row r="28" s="2" customFormat="1" ht="6.96" customHeight="1">
      <c r="A28" s="40"/>
      <c r="B28" s="46"/>
      <c r="C28" s="40"/>
      <c r="D28" s="40"/>
      <c r="E28" s="40"/>
      <c r="F28" s="40"/>
      <c r="G28" s="40"/>
      <c r="H28" s="40"/>
      <c r="I28" s="148"/>
      <c r="J28" s="40"/>
      <c r="K28" s="40"/>
      <c r="L28" s="149"/>
      <c r="S28" s="40"/>
      <c r="T28" s="40"/>
      <c r="U28" s="40"/>
      <c r="V28" s="40"/>
      <c r="W28" s="40"/>
      <c r="X28" s="40"/>
      <c r="Y28" s="40"/>
      <c r="Z28" s="40"/>
      <c r="AA28" s="40"/>
      <c r="AB28" s="40"/>
      <c r="AC28" s="40"/>
      <c r="AD28" s="40"/>
      <c r="AE28" s="40"/>
    </row>
    <row r="29" s="2" customFormat="1" ht="6.96" customHeight="1">
      <c r="A29" s="40"/>
      <c r="B29" s="46"/>
      <c r="C29" s="40"/>
      <c r="D29" s="158"/>
      <c r="E29" s="158"/>
      <c r="F29" s="158"/>
      <c r="G29" s="158"/>
      <c r="H29" s="158"/>
      <c r="I29" s="159"/>
      <c r="J29" s="158"/>
      <c r="K29" s="158"/>
      <c r="L29" s="149"/>
      <c r="S29" s="40"/>
      <c r="T29" s="40"/>
      <c r="U29" s="40"/>
      <c r="V29" s="40"/>
      <c r="W29" s="40"/>
      <c r="X29" s="40"/>
      <c r="Y29" s="40"/>
      <c r="Z29" s="40"/>
      <c r="AA29" s="40"/>
      <c r="AB29" s="40"/>
      <c r="AC29" s="40"/>
      <c r="AD29" s="40"/>
      <c r="AE29" s="40"/>
    </row>
    <row r="30" s="2" customFormat="1" ht="25.44" customHeight="1">
      <c r="A30" s="40"/>
      <c r="B30" s="46"/>
      <c r="C30" s="40"/>
      <c r="D30" s="160" t="s">
        <v>42</v>
      </c>
      <c r="E30" s="40"/>
      <c r="F30" s="40"/>
      <c r="G30" s="40"/>
      <c r="H30" s="40"/>
      <c r="I30" s="148"/>
      <c r="J30" s="161">
        <f>ROUND(J83, 2)</f>
        <v>0</v>
      </c>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14.4" customHeight="1">
      <c r="A32" s="40"/>
      <c r="B32" s="46"/>
      <c r="C32" s="40"/>
      <c r="D32" s="40"/>
      <c r="E32" s="40"/>
      <c r="F32" s="162" t="s">
        <v>44</v>
      </c>
      <c r="G32" s="40"/>
      <c r="H32" s="40"/>
      <c r="I32" s="163" t="s">
        <v>43</v>
      </c>
      <c r="J32" s="162" t="s">
        <v>45</v>
      </c>
      <c r="K32" s="40"/>
      <c r="L32" s="149"/>
      <c r="S32" s="40"/>
      <c r="T32" s="40"/>
      <c r="U32" s="40"/>
      <c r="V32" s="40"/>
      <c r="W32" s="40"/>
      <c r="X32" s="40"/>
      <c r="Y32" s="40"/>
      <c r="Z32" s="40"/>
      <c r="AA32" s="40"/>
      <c r="AB32" s="40"/>
      <c r="AC32" s="40"/>
      <c r="AD32" s="40"/>
      <c r="AE32" s="40"/>
    </row>
    <row r="33" s="2" customFormat="1" ht="14.4" customHeight="1">
      <c r="A33" s="40"/>
      <c r="B33" s="46"/>
      <c r="C33" s="40"/>
      <c r="D33" s="164" t="s">
        <v>46</v>
      </c>
      <c r="E33" s="146" t="s">
        <v>47</v>
      </c>
      <c r="F33" s="165">
        <f>ROUND((SUM(BE83:BE111)),  2)</f>
        <v>0</v>
      </c>
      <c r="G33" s="40"/>
      <c r="H33" s="40"/>
      <c r="I33" s="166">
        <v>0.20999999999999999</v>
      </c>
      <c r="J33" s="165">
        <f>ROUND(((SUM(BE83:BE111))*I33),  2)</f>
        <v>0</v>
      </c>
      <c r="K33" s="40"/>
      <c r="L33" s="149"/>
      <c r="S33" s="40"/>
      <c r="T33" s="40"/>
      <c r="U33" s="40"/>
      <c r="V33" s="40"/>
      <c r="W33" s="40"/>
      <c r="X33" s="40"/>
      <c r="Y33" s="40"/>
      <c r="Z33" s="40"/>
      <c r="AA33" s="40"/>
      <c r="AB33" s="40"/>
      <c r="AC33" s="40"/>
      <c r="AD33" s="40"/>
      <c r="AE33" s="40"/>
    </row>
    <row r="34" s="2" customFormat="1" ht="14.4" customHeight="1">
      <c r="A34" s="40"/>
      <c r="B34" s="46"/>
      <c r="C34" s="40"/>
      <c r="D34" s="40"/>
      <c r="E34" s="146" t="s">
        <v>48</v>
      </c>
      <c r="F34" s="165">
        <f>ROUND((SUM(BF83:BF111)),  2)</f>
        <v>0</v>
      </c>
      <c r="G34" s="40"/>
      <c r="H34" s="40"/>
      <c r="I34" s="166">
        <v>0.14999999999999999</v>
      </c>
      <c r="J34" s="165">
        <f>ROUND(((SUM(BF83:BF111))*I34),  2)</f>
        <v>0</v>
      </c>
      <c r="K34" s="40"/>
      <c r="L34" s="149"/>
      <c r="S34" s="40"/>
      <c r="T34" s="40"/>
      <c r="U34" s="40"/>
      <c r="V34" s="40"/>
      <c r="W34" s="40"/>
      <c r="X34" s="40"/>
      <c r="Y34" s="40"/>
      <c r="Z34" s="40"/>
      <c r="AA34" s="40"/>
      <c r="AB34" s="40"/>
      <c r="AC34" s="40"/>
      <c r="AD34" s="40"/>
      <c r="AE34" s="40"/>
    </row>
    <row r="35" hidden="1" s="2" customFormat="1" ht="14.4" customHeight="1">
      <c r="A35" s="40"/>
      <c r="B35" s="46"/>
      <c r="C35" s="40"/>
      <c r="D35" s="40"/>
      <c r="E35" s="146" t="s">
        <v>49</v>
      </c>
      <c r="F35" s="165">
        <f>ROUND((SUM(BG83:BG111)),  2)</f>
        <v>0</v>
      </c>
      <c r="G35" s="40"/>
      <c r="H35" s="40"/>
      <c r="I35" s="166">
        <v>0.20999999999999999</v>
      </c>
      <c r="J35" s="165">
        <f>0</f>
        <v>0</v>
      </c>
      <c r="K35" s="40"/>
      <c r="L35" s="149"/>
      <c r="S35" s="40"/>
      <c r="T35" s="40"/>
      <c r="U35" s="40"/>
      <c r="V35" s="40"/>
      <c r="W35" s="40"/>
      <c r="X35" s="40"/>
      <c r="Y35" s="40"/>
      <c r="Z35" s="40"/>
      <c r="AA35" s="40"/>
      <c r="AB35" s="40"/>
      <c r="AC35" s="40"/>
      <c r="AD35" s="40"/>
      <c r="AE35" s="40"/>
    </row>
    <row r="36" hidden="1" s="2" customFormat="1" ht="14.4" customHeight="1">
      <c r="A36" s="40"/>
      <c r="B36" s="46"/>
      <c r="C36" s="40"/>
      <c r="D36" s="40"/>
      <c r="E36" s="146" t="s">
        <v>50</v>
      </c>
      <c r="F36" s="165">
        <f>ROUND((SUM(BH83:BH111)),  2)</f>
        <v>0</v>
      </c>
      <c r="G36" s="40"/>
      <c r="H36" s="40"/>
      <c r="I36" s="166">
        <v>0.14999999999999999</v>
      </c>
      <c r="J36" s="165">
        <f>0</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51</v>
      </c>
      <c r="F37" s="165">
        <f>ROUND((SUM(BI83:BI111)),  2)</f>
        <v>0</v>
      </c>
      <c r="G37" s="40"/>
      <c r="H37" s="40"/>
      <c r="I37" s="166">
        <v>0</v>
      </c>
      <c r="J37" s="165">
        <f>0</f>
        <v>0</v>
      </c>
      <c r="K37" s="40"/>
      <c r="L37" s="14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48"/>
      <c r="J38" s="40"/>
      <c r="K38" s="40"/>
      <c r="L38" s="149"/>
      <c r="S38" s="40"/>
      <c r="T38" s="40"/>
      <c r="U38" s="40"/>
      <c r="V38" s="40"/>
      <c r="W38" s="40"/>
      <c r="X38" s="40"/>
      <c r="Y38" s="40"/>
      <c r="Z38" s="40"/>
      <c r="AA38" s="40"/>
      <c r="AB38" s="40"/>
      <c r="AC38" s="40"/>
      <c r="AD38" s="40"/>
      <c r="AE38" s="40"/>
    </row>
    <row r="39" s="2" customFormat="1" ht="25.44" customHeight="1">
      <c r="A39" s="40"/>
      <c r="B39" s="46"/>
      <c r="C39" s="167"/>
      <c r="D39" s="168" t="s">
        <v>52</v>
      </c>
      <c r="E39" s="169"/>
      <c r="F39" s="169"/>
      <c r="G39" s="170" t="s">
        <v>53</v>
      </c>
      <c r="H39" s="171" t="s">
        <v>54</v>
      </c>
      <c r="I39" s="172"/>
      <c r="J39" s="173">
        <f>SUM(J30:J37)</f>
        <v>0</v>
      </c>
      <c r="K39" s="174"/>
      <c r="L39" s="149"/>
      <c r="S39" s="40"/>
      <c r="T39" s="40"/>
      <c r="U39" s="40"/>
      <c r="V39" s="40"/>
      <c r="W39" s="40"/>
      <c r="X39" s="40"/>
      <c r="Y39" s="40"/>
      <c r="Z39" s="40"/>
      <c r="AA39" s="40"/>
      <c r="AB39" s="40"/>
      <c r="AC39" s="40"/>
      <c r="AD39" s="40"/>
      <c r="AE39" s="40"/>
    </row>
    <row r="40" s="2" customFormat="1" ht="14.4" customHeight="1">
      <c r="A40" s="40"/>
      <c r="B40" s="175"/>
      <c r="C40" s="176"/>
      <c r="D40" s="176"/>
      <c r="E40" s="176"/>
      <c r="F40" s="176"/>
      <c r="G40" s="176"/>
      <c r="H40" s="176"/>
      <c r="I40" s="177"/>
      <c r="J40" s="176"/>
      <c r="K40" s="176"/>
      <c r="L40" s="149"/>
      <c r="S40" s="40"/>
      <c r="T40" s="40"/>
      <c r="U40" s="40"/>
      <c r="V40" s="40"/>
      <c r="W40" s="40"/>
      <c r="X40" s="40"/>
      <c r="Y40" s="40"/>
      <c r="Z40" s="40"/>
      <c r="AA40" s="40"/>
      <c r="AB40" s="40"/>
      <c r="AC40" s="40"/>
      <c r="AD40" s="40"/>
      <c r="AE40" s="40"/>
    </row>
    <row r="44" s="2" customFormat="1" ht="6.96" customHeight="1">
      <c r="A44" s="40"/>
      <c r="B44" s="178"/>
      <c r="C44" s="179"/>
      <c r="D44" s="179"/>
      <c r="E44" s="179"/>
      <c r="F44" s="179"/>
      <c r="G44" s="179"/>
      <c r="H44" s="179"/>
      <c r="I44" s="180"/>
      <c r="J44" s="179"/>
      <c r="K44" s="179"/>
      <c r="L44" s="149"/>
      <c r="S44" s="40"/>
      <c r="T44" s="40"/>
      <c r="U44" s="40"/>
      <c r="V44" s="40"/>
      <c r="W44" s="40"/>
      <c r="X44" s="40"/>
      <c r="Y44" s="40"/>
      <c r="Z44" s="40"/>
      <c r="AA44" s="40"/>
      <c r="AB44" s="40"/>
      <c r="AC44" s="40"/>
      <c r="AD44" s="40"/>
      <c r="AE44" s="40"/>
    </row>
    <row r="45" s="2" customFormat="1" ht="24.96" customHeight="1">
      <c r="A45" s="40"/>
      <c r="B45" s="41"/>
      <c r="C45" s="25" t="s">
        <v>131</v>
      </c>
      <c r="D45" s="42"/>
      <c r="E45" s="42"/>
      <c r="F45" s="42"/>
      <c r="G45" s="42"/>
      <c r="H45" s="42"/>
      <c r="I45" s="148"/>
      <c r="J45" s="42"/>
      <c r="K45" s="42"/>
      <c r="L45" s="14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48"/>
      <c r="J46" s="42"/>
      <c r="K46" s="42"/>
      <c r="L46" s="14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16.5" customHeight="1">
      <c r="A48" s="40"/>
      <c r="B48" s="41"/>
      <c r="C48" s="42"/>
      <c r="D48" s="42"/>
      <c r="E48" s="181" t="str">
        <f>E7</f>
        <v>Splašková kanalizace Mělice s převedením odpadníchvod do Lohenic</v>
      </c>
      <c r="F48" s="34"/>
      <c r="G48" s="34"/>
      <c r="H48" s="34"/>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128</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71" t="str">
        <f>E9</f>
        <v>IO-04 - Kabelové rozvody NN</v>
      </c>
      <c r="F50" s="42"/>
      <c r="G50" s="42"/>
      <c r="H50" s="42"/>
      <c r="I50" s="148"/>
      <c r="J50" s="42"/>
      <c r="K50" s="42"/>
      <c r="L50" s="14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48"/>
      <c r="J51" s="42"/>
      <c r="K51" s="42"/>
      <c r="L51" s="14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k.ú. Mělice a Lohenice u Přelouče</v>
      </c>
      <c r="G52" s="42"/>
      <c r="H52" s="42"/>
      <c r="I52" s="151" t="s">
        <v>23</v>
      </c>
      <c r="J52" s="74" t="str">
        <f>IF(J12="","",J12)</f>
        <v>24. 5. 2019</v>
      </c>
      <c r="K52" s="42"/>
      <c r="L52" s="14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40.05" customHeight="1">
      <c r="A54" s="40"/>
      <c r="B54" s="41"/>
      <c r="C54" s="34" t="s">
        <v>25</v>
      </c>
      <c r="D54" s="42"/>
      <c r="E54" s="42"/>
      <c r="F54" s="29" t="str">
        <f>E15</f>
        <v>Město Přelouč, Čs. Armády 1665, Přelouč</v>
      </c>
      <c r="G54" s="42"/>
      <c r="H54" s="42"/>
      <c r="I54" s="151" t="s">
        <v>33</v>
      </c>
      <c r="J54" s="38" t="str">
        <f>E21</f>
        <v>IKKO Hradec Králové,s.r.o., Bratří Štefanů 238, HK</v>
      </c>
      <c r="K54" s="42"/>
      <c r="L54" s="149"/>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151" t="s">
        <v>38</v>
      </c>
      <c r="J55" s="38" t="str">
        <f>E24</f>
        <v>P. Šafránek</v>
      </c>
      <c r="K55" s="42"/>
      <c r="L55" s="14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48"/>
      <c r="J56" s="42"/>
      <c r="K56" s="42"/>
      <c r="L56" s="149"/>
      <c r="S56" s="40"/>
      <c r="T56" s="40"/>
      <c r="U56" s="40"/>
      <c r="V56" s="40"/>
      <c r="W56" s="40"/>
      <c r="X56" s="40"/>
      <c r="Y56" s="40"/>
      <c r="Z56" s="40"/>
      <c r="AA56" s="40"/>
      <c r="AB56" s="40"/>
      <c r="AC56" s="40"/>
      <c r="AD56" s="40"/>
      <c r="AE56" s="40"/>
    </row>
    <row r="57" s="2" customFormat="1" ht="29.28" customHeight="1">
      <c r="A57" s="40"/>
      <c r="B57" s="41"/>
      <c r="C57" s="182" t="s">
        <v>132</v>
      </c>
      <c r="D57" s="183"/>
      <c r="E57" s="183"/>
      <c r="F57" s="183"/>
      <c r="G57" s="183"/>
      <c r="H57" s="183"/>
      <c r="I57" s="184"/>
      <c r="J57" s="185" t="s">
        <v>133</v>
      </c>
      <c r="K57" s="183"/>
      <c r="L57" s="14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48"/>
      <c r="J58" s="42"/>
      <c r="K58" s="42"/>
      <c r="L58" s="149"/>
      <c r="S58" s="40"/>
      <c r="T58" s="40"/>
      <c r="U58" s="40"/>
      <c r="V58" s="40"/>
      <c r="W58" s="40"/>
      <c r="X58" s="40"/>
      <c r="Y58" s="40"/>
      <c r="Z58" s="40"/>
      <c r="AA58" s="40"/>
      <c r="AB58" s="40"/>
      <c r="AC58" s="40"/>
      <c r="AD58" s="40"/>
      <c r="AE58" s="40"/>
    </row>
    <row r="59" s="2" customFormat="1" ht="22.8" customHeight="1">
      <c r="A59" s="40"/>
      <c r="B59" s="41"/>
      <c r="C59" s="186" t="s">
        <v>74</v>
      </c>
      <c r="D59" s="42"/>
      <c r="E59" s="42"/>
      <c r="F59" s="42"/>
      <c r="G59" s="42"/>
      <c r="H59" s="42"/>
      <c r="I59" s="148"/>
      <c r="J59" s="104">
        <f>J83</f>
        <v>0</v>
      </c>
      <c r="K59" s="42"/>
      <c r="L59" s="149"/>
      <c r="S59" s="40"/>
      <c r="T59" s="40"/>
      <c r="U59" s="40"/>
      <c r="V59" s="40"/>
      <c r="W59" s="40"/>
      <c r="X59" s="40"/>
      <c r="Y59" s="40"/>
      <c r="Z59" s="40"/>
      <c r="AA59" s="40"/>
      <c r="AB59" s="40"/>
      <c r="AC59" s="40"/>
      <c r="AD59" s="40"/>
      <c r="AE59" s="40"/>
      <c r="AU59" s="19" t="s">
        <v>134</v>
      </c>
    </row>
    <row r="60" s="9" customFormat="1" ht="24.96" customHeight="1">
      <c r="A60" s="9"/>
      <c r="B60" s="187"/>
      <c r="C60" s="188"/>
      <c r="D60" s="189" t="s">
        <v>1414</v>
      </c>
      <c r="E60" s="190"/>
      <c r="F60" s="190"/>
      <c r="G60" s="190"/>
      <c r="H60" s="190"/>
      <c r="I60" s="191"/>
      <c r="J60" s="192">
        <f>J84</f>
        <v>0</v>
      </c>
      <c r="K60" s="188"/>
      <c r="L60" s="193"/>
      <c r="S60" s="9"/>
      <c r="T60" s="9"/>
      <c r="U60" s="9"/>
      <c r="V60" s="9"/>
      <c r="W60" s="9"/>
      <c r="X60" s="9"/>
      <c r="Y60" s="9"/>
      <c r="Z60" s="9"/>
      <c r="AA60" s="9"/>
      <c r="AB60" s="9"/>
      <c r="AC60" s="9"/>
      <c r="AD60" s="9"/>
      <c r="AE60" s="9"/>
    </row>
    <row r="61" s="10" customFormat="1" ht="19.92" customHeight="1">
      <c r="A61" s="10"/>
      <c r="B61" s="194"/>
      <c r="C61" s="127"/>
      <c r="D61" s="195" t="s">
        <v>1415</v>
      </c>
      <c r="E61" s="196"/>
      <c r="F61" s="196"/>
      <c r="G61" s="196"/>
      <c r="H61" s="196"/>
      <c r="I61" s="197"/>
      <c r="J61" s="198">
        <f>J85</f>
        <v>0</v>
      </c>
      <c r="K61" s="127"/>
      <c r="L61" s="199"/>
      <c r="S61" s="10"/>
      <c r="T61" s="10"/>
      <c r="U61" s="10"/>
      <c r="V61" s="10"/>
      <c r="W61" s="10"/>
      <c r="X61" s="10"/>
      <c r="Y61" s="10"/>
      <c r="Z61" s="10"/>
      <c r="AA61" s="10"/>
      <c r="AB61" s="10"/>
      <c r="AC61" s="10"/>
      <c r="AD61" s="10"/>
      <c r="AE61" s="10"/>
    </row>
    <row r="62" s="10" customFormat="1" ht="19.92" customHeight="1">
      <c r="A62" s="10"/>
      <c r="B62" s="194"/>
      <c r="C62" s="127"/>
      <c r="D62" s="195" t="s">
        <v>1416</v>
      </c>
      <c r="E62" s="196"/>
      <c r="F62" s="196"/>
      <c r="G62" s="196"/>
      <c r="H62" s="196"/>
      <c r="I62" s="197"/>
      <c r="J62" s="198">
        <f>J88</f>
        <v>0</v>
      </c>
      <c r="K62" s="127"/>
      <c r="L62" s="199"/>
      <c r="S62" s="10"/>
      <c r="T62" s="10"/>
      <c r="U62" s="10"/>
      <c r="V62" s="10"/>
      <c r="W62" s="10"/>
      <c r="X62" s="10"/>
      <c r="Y62" s="10"/>
      <c r="Z62" s="10"/>
      <c r="AA62" s="10"/>
      <c r="AB62" s="10"/>
      <c r="AC62" s="10"/>
      <c r="AD62" s="10"/>
      <c r="AE62" s="10"/>
    </row>
    <row r="63" s="10" customFormat="1" ht="19.92" customHeight="1">
      <c r="A63" s="10"/>
      <c r="B63" s="194"/>
      <c r="C63" s="127"/>
      <c r="D63" s="195" t="s">
        <v>1417</v>
      </c>
      <c r="E63" s="196"/>
      <c r="F63" s="196"/>
      <c r="G63" s="196"/>
      <c r="H63" s="196"/>
      <c r="I63" s="197"/>
      <c r="J63" s="198">
        <f>J101</f>
        <v>0</v>
      </c>
      <c r="K63" s="127"/>
      <c r="L63" s="199"/>
      <c r="S63" s="10"/>
      <c r="T63" s="10"/>
      <c r="U63" s="10"/>
      <c r="V63" s="10"/>
      <c r="W63" s="10"/>
      <c r="X63" s="10"/>
      <c r="Y63" s="10"/>
      <c r="Z63" s="10"/>
      <c r="AA63" s="10"/>
      <c r="AB63" s="10"/>
      <c r="AC63" s="10"/>
      <c r="AD63" s="10"/>
      <c r="AE63" s="10"/>
    </row>
    <row r="64" s="2" customFormat="1" ht="21.84" customHeight="1">
      <c r="A64" s="40"/>
      <c r="B64" s="41"/>
      <c r="C64" s="42"/>
      <c r="D64" s="42"/>
      <c r="E64" s="42"/>
      <c r="F64" s="42"/>
      <c r="G64" s="42"/>
      <c r="H64" s="42"/>
      <c r="I64" s="148"/>
      <c r="J64" s="42"/>
      <c r="K64" s="42"/>
      <c r="L64" s="149"/>
      <c r="S64" s="40"/>
      <c r="T64" s="40"/>
      <c r="U64" s="40"/>
      <c r="V64" s="40"/>
      <c r="W64" s="40"/>
      <c r="X64" s="40"/>
      <c r="Y64" s="40"/>
      <c r="Z64" s="40"/>
      <c r="AA64" s="40"/>
      <c r="AB64" s="40"/>
      <c r="AC64" s="40"/>
      <c r="AD64" s="40"/>
      <c r="AE64" s="40"/>
    </row>
    <row r="65" s="2" customFormat="1" ht="6.96" customHeight="1">
      <c r="A65" s="40"/>
      <c r="B65" s="61"/>
      <c r="C65" s="62"/>
      <c r="D65" s="62"/>
      <c r="E65" s="62"/>
      <c r="F65" s="62"/>
      <c r="G65" s="62"/>
      <c r="H65" s="62"/>
      <c r="I65" s="177"/>
      <c r="J65" s="62"/>
      <c r="K65" s="62"/>
      <c r="L65" s="149"/>
      <c r="S65" s="40"/>
      <c r="T65" s="40"/>
      <c r="U65" s="40"/>
      <c r="V65" s="40"/>
      <c r="W65" s="40"/>
      <c r="X65" s="40"/>
      <c r="Y65" s="40"/>
      <c r="Z65" s="40"/>
      <c r="AA65" s="40"/>
      <c r="AB65" s="40"/>
      <c r="AC65" s="40"/>
      <c r="AD65" s="40"/>
      <c r="AE65" s="40"/>
    </row>
    <row r="69" s="2" customFormat="1" ht="6.96" customHeight="1">
      <c r="A69" s="40"/>
      <c r="B69" s="63"/>
      <c r="C69" s="64"/>
      <c r="D69" s="64"/>
      <c r="E69" s="64"/>
      <c r="F69" s="64"/>
      <c r="G69" s="64"/>
      <c r="H69" s="64"/>
      <c r="I69" s="180"/>
      <c r="J69" s="64"/>
      <c r="K69" s="64"/>
      <c r="L69" s="149"/>
      <c r="S69" s="40"/>
      <c r="T69" s="40"/>
      <c r="U69" s="40"/>
      <c r="V69" s="40"/>
      <c r="W69" s="40"/>
      <c r="X69" s="40"/>
      <c r="Y69" s="40"/>
      <c r="Z69" s="40"/>
      <c r="AA69" s="40"/>
      <c r="AB69" s="40"/>
      <c r="AC69" s="40"/>
      <c r="AD69" s="40"/>
      <c r="AE69" s="40"/>
    </row>
    <row r="70" s="2" customFormat="1" ht="24.96" customHeight="1">
      <c r="A70" s="40"/>
      <c r="B70" s="41"/>
      <c r="C70" s="25" t="s">
        <v>148</v>
      </c>
      <c r="D70" s="42"/>
      <c r="E70" s="42"/>
      <c r="F70" s="42"/>
      <c r="G70" s="42"/>
      <c r="H70" s="42"/>
      <c r="I70" s="148"/>
      <c r="J70" s="42"/>
      <c r="K70" s="42"/>
      <c r="L70" s="149"/>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148"/>
      <c r="J71" s="42"/>
      <c r="K71" s="42"/>
      <c r="L71" s="149"/>
      <c r="S71" s="40"/>
      <c r="T71" s="40"/>
      <c r="U71" s="40"/>
      <c r="V71" s="40"/>
      <c r="W71" s="40"/>
      <c r="X71" s="40"/>
      <c r="Y71" s="40"/>
      <c r="Z71" s="40"/>
      <c r="AA71" s="40"/>
      <c r="AB71" s="40"/>
      <c r="AC71" s="40"/>
      <c r="AD71" s="40"/>
      <c r="AE71" s="40"/>
    </row>
    <row r="72" s="2" customFormat="1" ht="12" customHeight="1">
      <c r="A72" s="40"/>
      <c r="B72" s="41"/>
      <c r="C72" s="34" t="s">
        <v>16</v>
      </c>
      <c r="D72" s="42"/>
      <c r="E72" s="42"/>
      <c r="F72" s="42"/>
      <c r="G72" s="42"/>
      <c r="H72" s="42"/>
      <c r="I72" s="148"/>
      <c r="J72" s="42"/>
      <c r="K72" s="42"/>
      <c r="L72" s="149"/>
      <c r="S72" s="40"/>
      <c r="T72" s="40"/>
      <c r="U72" s="40"/>
      <c r="V72" s="40"/>
      <c r="W72" s="40"/>
      <c r="X72" s="40"/>
      <c r="Y72" s="40"/>
      <c r="Z72" s="40"/>
      <c r="AA72" s="40"/>
      <c r="AB72" s="40"/>
      <c r="AC72" s="40"/>
      <c r="AD72" s="40"/>
      <c r="AE72" s="40"/>
    </row>
    <row r="73" s="2" customFormat="1" ht="16.5" customHeight="1">
      <c r="A73" s="40"/>
      <c r="B73" s="41"/>
      <c r="C73" s="42"/>
      <c r="D73" s="42"/>
      <c r="E73" s="181" t="str">
        <f>E7</f>
        <v>Splašková kanalizace Mělice s převedením odpadníchvod do Lohenic</v>
      </c>
      <c r="F73" s="34"/>
      <c r="G73" s="34"/>
      <c r="H73" s="34"/>
      <c r="I73" s="148"/>
      <c r="J73" s="42"/>
      <c r="K73" s="42"/>
      <c r="L73" s="149"/>
      <c r="S73" s="40"/>
      <c r="T73" s="40"/>
      <c r="U73" s="40"/>
      <c r="V73" s="40"/>
      <c r="W73" s="40"/>
      <c r="X73" s="40"/>
      <c r="Y73" s="40"/>
      <c r="Z73" s="40"/>
      <c r="AA73" s="40"/>
      <c r="AB73" s="40"/>
      <c r="AC73" s="40"/>
      <c r="AD73" s="40"/>
      <c r="AE73" s="40"/>
    </row>
    <row r="74" s="2" customFormat="1" ht="12" customHeight="1">
      <c r="A74" s="40"/>
      <c r="B74" s="41"/>
      <c r="C74" s="34" t="s">
        <v>128</v>
      </c>
      <c r="D74" s="42"/>
      <c r="E74" s="42"/>
      <c r="F74" s="42"/>
      <c r="G74" s="42"/>
      <c r="H74" s="42"/>
      <c r="I74" s="148"/>
      <c r="J74" s="42"/>
      <c r="K74" s="42"/>
      <c r="L74" s="149"/>
      <c r="S74" s="40"/>
      <c r="T74" s="40"/>
      <c r="U74" s="40"/>
      <c r="V74" s="40"/>
      <c r="W74" s="40"/>
      <c r="X74" s="40"/>
      <c r="Y74" s="40"/>
      <c r="Z74" s="40"/>
      <c r="AA74" s="40"/>
      <c r="AB74" s="40"/>
      <c r="AC74" s="40"/>
      <c r="AD74" s="40"/>
      <c r="AE74" s="40"/>
    </row>
    <row r="75" s="2" customFormat="1" ht="16.5" customHeight="1">
      <c r="A75" s="40"/>
      <c r="B75" s="41"/>
      <c r="C75" s="42"/>
      <c r="D75" s="42"/>
      <c r="E75" s="71" t="str">
        <f>E9</f>
        <v>IO-04 - Kabelové rozvody NN</v>
      </c>
      <c r="F75" s="42"/>
      <c r="G75" s="42"/>
      <c r="H75" s="42"/>
      <c r="I75" s="148"/>
      <c r="J75" s="42"/>
      <c r="K75" s="42"/>
      <c r="L75" s="149"/>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48"/>
      <c r="J76" s="42"/>
      <c r="K76" s="42"/>
      <c r="L76" s="149"/>
      <c r="S76" s="40"/>
      <c r="T76" s="40"/>
      <c r="U76" s="40"/>
      <c r="V76" s="40"/>
      <c r="W76" s="40"/>
      <c r="X76" s="40"/>
      <c r="Y76" s="40"/>
      <c r="Z76" s="40"/>
      <c r="AA76" s="40"/>
      <c r="AB76" s="40"/>
      <c r="AC76" s="40"/>
      <c r="AD76" s="40"/>
      <c r="AE76" s="40"/>
    </row>
    <row r="77" s="2" customFormat="1" ht="12" customHeight="1">
      <c r="A77" s="40"/>
      <c r="B77" s="41"/>
      <c r="C77" s="34" t="s">
        <v>21</v>
      </c>
      <c r="D77" s="42"/>
      <c r="E77" s="42"/>
      <c r="F77" s="29" t="str">
        <f>F12</f>
        <v>k.ú. Mělice a Lohenice u Přelouče</v>
      </c>
      <c r="G77" s="42"/>
      <c r="H77" s="42"/>
      <c r="I77" s="151" t="s">
        <v>23</v>
      </c>
      <c r="J77" s="74" t="str">
        <f>IF(J12="","",J12)</f>
        <v>24. 5. 2019</v>
      </c>
      <c r="K77" s="42"/>
      <c r="L77" s="149"/>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148"/>
      <c r="J78" s="42"/>
      <c r="K78" s="42"/>
      <c r="L78" s="149"/>
      <c r="S78" s="40"/>
      <c r="T78" s="40"/>
      <c r="U78" s="40"/>
      <c r="V78" s="40"/>
      <c r="W78" s="40"/>
      <c r="X78" s="40"/>
      <c r="Y78" s="40"/>
      <c r="Z78" s="40"/>
      <c r="AA78" s="40"/>
      <c r="AB78" s="40"/>
      <c r="AC78" s="40"/>
      <c r="AD78" s="40"/>
      <c r="AE78" s="40"/>
    </row>
    <row r="79" s="2" customFormat="1" ht="40.05" customHeight="1">
      <c r="A79" s="40"/>
      <c r="B79" s="41"/>
      <c r="C79" s="34" t="s">
        <v>25</v>
      </c>
      <c r="D79" s="42"/>
      <c r="E79" s="42"/>
      <c r="F79" s="29" t="str">
        <f>E15</f>
        <v>Město Přelouč, Čs. Armády 1665, Přelouč</v>
      </c>
      <c r="G79" s="42"/>
      <c r="H79" s="42"/>
      <c r="I79" s="151" t="s">
        <v>33</v>
      </c>
      <c r="J79" s="38" t="str">
        <f>E21</f>
        <v>IKKO Hradec Králové,s.r.o., Bratří Štefanů 238, HK</v>
      </c>
      <c r="K79" s="42"/>
      <c r="L79" s="149"/>
      <c r="S79" s="40"/>
      <c r="T79" s="40"/>
      <c r="U79" s="40"/>
      <c r="V79" s="40"/>
      <c r="W79" s="40"/>
      <c r="X79" s="40"/>
      <c r="Y79" s="40"/>
      <c r="Z79" s="40"/>
      <c r="AA79" s="40"/>
      <c r="AB79" s="40"/>
      <c r="AC79" s="40"/>
      <c r="AD79" s="40"/>
      <c r="AE79" s="40"/>
    </row>
    <row r="80" s="2" customFormat="1" ht="15.15" customHeight="1">
      <c r="A80" s="40"/>
      <c r="B80" s="41"/>
      <c r="C80" s="34" t="s">
        <v>31</v>
      </c>
      <c r="D80" s="42"/>
      <c r="E80" s="42"/>
      <c r="F80" s="29" t="str">
        <f>IF(E18="","",E18)</f>
        <v>Vyplň údaj</v>
      </c>
      <c r="G80" s="42"/>
      <c r="H80" s="42"/>
      <c r="I80" s="151" t="s">
        <v>38</v>
      </c>
      <c r="J80" s="38" t="str">
        <f>E24</f>
        <v>P. Šafránek</v>
      </c>
      <c r="K80" s="42"/>
      <c r="L80" s="149"/>
      <c r="S80" s="40"/>
      <c r="T80" s="40"/>
      <c r="U80" s="40"/>
      <c r="V80" s="40"/>
      <c r="W80" s="40"/>
      <c r="X80" s="40"/>
      <c r="Y80" s="40"/>
      <c r="Z80" s="40"/>
      <c r="AA80" s="40"/>
      <c r="AB80" s="40"/>
      <c r="AC80" s="40"/>
      <c r="AD80" s="40"/>
      <c r="AE80" s="40"/>
    </row>
    <row r="81" s="2" customFormat="1" ht="10.32" customHeight="1">
      <c r="A81" s="40"/>
      <c r="B81" s="41"/>
      <c r="C81" s="42"/>
      <c r="D81" s="42"/>
      <c r="E81" s="42"/>
      <c r="F81" s="42"/>
      <c r="G81" s="42"/>
      <c r="H81" s="42"/>
      <c r="I81" s="148"/>
      <c r="J81" s="42"/>
      <c r="K81" s="42"/>
      <c r="L81" s="149"/>
      <c r="S81" s="40"/>
      <c r="T81" s="40"/>
      <c r="U81" s="40"/>
      <c r="V81" s="40"/>
      <c r="W81" s="40"/>
      <c r="X81" s="40"/>
      <c r="Y81" s="40"/>
      <c r="Z81" s="40"/>
      <c r="AA81" s="40"/>
      <c r="AB81" s="40"/>
      <c r="AC81" s="40"/>
      <c r="AD81" s="40"/>
      <c r="AE81" s="40"/>
    </row>
    <row r="82" s="11" customFormat="1" ht="29.28" customHeight="1">
      <c r="A82" s="200"/>
      <c r="B82" s="201"/>
      <c r="C82" s="202" t="s">
        <v>149</v>
      </c>
      <c r="D82" s="203" t="s">
        <v>61</v>
      </c>
      <c r="E82" s="203" t="s">
        <v>57</v>
      </c>
      <c r="F82" s="203" t="s">
        <v>58</v>
      </c>
      <c r="G82" s="203" t="s">
        <v>150</v>
      </c>
      <c r="H82" s="203" t="s">
        <v>151</v>
      </c>
      <c r="I82" s="204" t="s">
        <v>152</v>
      </c>
      <c r="J82" s="203" t="s">
        <v>133</v>
      </c>
      <c r="K82" s="205" t="s">
        <v>153</v>
      </c>
      <c r="L82" s="206"/>
      <c r="M82" s="94" t="s">
        <v>19</v>
      </c>
      <c r="N82" s="95" t="s">
        <v>46</v>
      </c>
      <c r="O82" s="95" t="s">
        <v>154</v>
      </c>
      <c r="P82" s="95" t="s">
        <v>155</v>
      </c>
      <c r="Q82" s="95" t="s">
        <v>156</v>
      </c>
      <c r="R82" s="95" t="s">
        <v>157</v>
      </c>
      <c r="S82" s="95" t="s">
        <v>158</v>
      </c>
      <c r="T82" s="96" t="s">
        <v>159</v>
      </c>
      <c r="U82" s="200"/>
      <c r="V82" s="200"/>
      <c r="W82" s="200"/>
      <c r="X82" s="200"/>
      <c r="Y82" s="200"/>
      <c r="Z82" s="200"/>
      <c r="AA82" s="200"/>
      <c r="AB82" s="200"/>
      <c r="AC82" s="200"/>
      <c r="AD82" s="200"/>
      <c r="AE82" s="200"/>
    </row>
    <row r="83" s="2" customFormat="1" ht="22.8" customHeight="1">
      <c r="A83" s="40"/>
      <c r="B83" s="41"/>
      <c r="C83" s="101" t="s">
        <v>160</v>
      </c>
      <c r="D83" s="42"/>
      <c r="E83" s="42"/>
      <c r="F83" s="42"/>
      <c r="G83" s="42"/>
      <c r="H83" s="42"/>
      <c r="I83" s="148"/>
      <c r="J83" s="207">
        <f>BK83</f>
        <v>0</v>
      </c>
      <c r="K83" s="42"/>
      <c r="L83" s="46"/>
      <c r="M83" s="97"/>
      <c r="N83" s="208"/>
      <c r="O83" s="98"/>
      <c r="P83" s="209">
        <f>P84</f>
        <v>0</v>
      </c>
      <c r="Q83" s="98"/>
      <c r="R83" s="209">
        <f>R84</f>
        <v>0</v>
      </c>
      <c r="S83" s="98"/>
      <c r="T83" s="210">
        <f>T84</f>
        <v>0</v>
      </c>
      <c r="U83" s="40"/>
      <c r="V83" s="40"/>
      <c r="W83" s="40"/>
      <c r="X83" s="40"/>
      <c r="Y83" s="40"/>
      <c r="Z83" s="40"/>
      <c r="AA83" s="40"/>
      <c r="AB83" s="40"/>
      <c r="AC83" s="40"/>
      <c r="AD83" s="40"/>
      <c r="AE83" s="40"/>
      <c r="AT83" s="19" t="s">
        <v>75</v>
      </c>
      <c r="AU83" s="19" t="s">
        <v>134</v>
      </c>
      <c r="BK83" s="211">
        <f>BK84</f>
        <v>0</v>
      </c>
    </row>
    <row r="84" s="12" customFormat="1" ht="25.92" customHeight="1">
      <c r="A84" s="12"/>
      <c r="B84" s="212"/>
      <c r="C84" s="213"/>
      <c r="D84" s="214" t="s">
        <v>75</v>
      </c>
      <c r="E84" s="215" t="s">
        <v>1418</v>
      </c>
      <c r="F84" s="215" t="s">
        <v>1419</v>
      </c>
      <c r="G84" s="213"/>
      <c r="H84" s="213"/>
      <c r="I84" s="216"/>
      <c r="J84" s="217">
        <f>BK84</f>
        <v>0</v>
      </c>
      <c r="K84" s="213"/>
      <c r="L84" s="218"/>
      <c r="M84" s="219"/>
      <c r="N84" s="220"/>
      <c r="O84" s="220"/>
      <c r="P84" s="221">
        <f>P85+P88+P101</f>
        <v>0</v>
      </c>
      <c r="Q84" s="220"/>
      <c r="R84" s="221">
        <f>R85+R88+R101</f>
        <v>0</v>
      </c>
      <c r="S84" s="220"/>
      <c r="T84" s="222">
        <f>T85+T88+T101</f>
        <v>0</v>
      </c>
      <c r="U84" s="12"/>
      <c r="V84" s="12"/>
      <c r="W84" s="12"/>
      <c r="X84" s="12"/>
      <c r="Y84" s="12"/>
      <c r="Z84" s="12"/>
      <c r="AA84" s="12"/>
      <c r="AB84" s="12"/>
      <c r="AC84" s="12"/>
      <c r="AD84" s="12"/>
      <c r="AE84" s="12"/>
      <c r="AR84" s="223" t="s">
        <v>176</v>
      </c>
      <c r="AT84" s="224" t="s">
        <v>75</v>
      </c>
      <c r="AU84" s="224" t="s">
        <v>76</v>
      </c>
      <c r="AY84" s="223" t="s">
        <v>162</v>
      </c>
      <c r="BK84" s="225">
        <f>BK85+BK88+BK101</f>
        <v>0</v>
      </c>
    </row>
    <row r="85" s="12" customFormat="1" ht="22.8" customHeight="1">
      <c r="A85" s="12"/>
      <c r="B85" s="212"/>
      <c r="C85" s="213"/>
      <c r="D85" s="214" t="s">
        <v>75</v>
      </c>
      <c r="E85" s="226" t="s">
        <v>1420</v>
      </c>
      <c r="F85" s="226" t="s">
        <v>1421</v>
      </c>
      <c r="G85" s="213"/>
      <c r="H85" s="213"/>
      <c r="I85" s="216"/>
      <c r="J85" s="227">
        <f>BK85</f>
        <v>0</v>
      </c>
      <c r="K85" s="213"/>
      <c r="L85" s="218"/>
      <c r="M85" s="219"/>
      <c r="N85" s="220"/>
      <c r="O85" s="220"/>
      <c r="P85" s="221">
        <f>SUM(P86:P87)</f>
        <v>0</v>
      </c>
      <c r="Q85" s="220"/>
      <c r="R85" s="221">
        <f>SUM(R86:R87)</f>
        <v>0</v>
      </c>
      <c r="S85" s="220"/>
      <c r="T85" s="222">
        <f>SUM(T86:T87)</f>
        <v>0</v>
      </c>
      <c r="U85" s="12"/>
      <c r="V85" s="12"/>
      <c r="W85" s="12"/>
      <c r="X85" s="12"/>
      <c r="Y85" s="12"/>
      <c r="Z85" s="12"/>
      <c r="AA85" s="12"/>
      <c r="AB85" s="12"/>
      <c r="AC85" s="12"/>
      <c r="AD85" s="12"/>
      <c r="AE85" s="12"/>
      <c r="AR85" s="223" t="s">
        <v>176</v>
      </c>
      <c r="AT85" s="224" t="s">
        <v>75</v>
      </c>
      <c r="AU85" s="224" t="s">
        <v>84</v>
      </c>
      <c r="AY85" s="223" t="s">
        <v>162</v>
      </c>
      <c r="BK85" s="225">
        <f>SUM(BK86:BK87)</f>
        <v>0</v>
      </c>
    </row>
    <row r="86" s="2" customFormat="1" ht="21.75" customHeight="1">
      <c r="A86" s="40"/>
      <c r="B86" s="41"/>
      <c r="C86" s="288" t="s">
        <v>84</v>
      </c>
      <c r="D86" s="288" t="s">
        <v>346</v>
      </c>
      <c r="E86" s="289" t="s">
        <v>1422</v>
      </c>
      <c r="F86" s="290" t="s">
        <v>1423</v>
      </c>
      <c r="G86" s="291" t="s">
        <v>1424</v>
      </c>
      <c r="H86" s="292">
        <v>1</v>
      </c>
      <c r="I86" s="293"/>
      <c r="J86" s="294">
        <f>ROUND(I86*H86,2)</f>
        <v>0</v>
      </c>
      <c r="K86" s="290" t="s">
        <v>19</v>
      </c>
      <c r="L86" s="295"/>
      <c r="M86" s="296" t="s">
        <v>19</v>
      </c>
      <c r="N86" s="297" t="s">
        <v>47</v>
      </c>
      <c r="O86" s="86"/>
      <c r="P86" s="237">
        <f>O86*H86</f>
        <v>0</v>
      </c>
      <c r="Q86" s="237">
        <v>0</v>
      </c>
      <c r="R86" s="237">
        <f>Q86*H86</f>
        <v>0</v>
      </c>
      <c r="S86" s="237">
        <v>0</v>
      </c>
      <c r="T86" s="238">
        <f>S86*H86</f>
        <v>0</v>
      </c>
      <c r="U86" s="40"/>
      <c r="V86" s="40"/>
      <c r="W86" s="40"/>
      <c r="X86" s="40"/>
      <c r="Y86" s="40"/>
      <c r="Z86" s="40"/>
      <c r="AA86" s="40"/>
      <c r="AB86" s="40"/>
      <c r="AC86" s="40"/>
      <c r="AD86" s="40"/>
      <c r="AE86" s="40"/>
      <c r="AR86" s="239" t="s">
        <v>552</v>
      </c>
      <c r="AT86" s="239" t="s">
        <v>346</v>
      </c>
      <c r="AU86" s="239" t="s">
        <v>86</v>
      </c>
      <c r="AY86" s="19" t="s">
        <v>162</v>
      </c>
      <c r="BE86" s="240">
        <f>IF(N86="základní",J86,0)</f>
        <v>0</v>
      </c>
      <c r="BF86" s="240">
        <f>IF(N86="snížená",J86,0)</f>
        <v>0</v>
      </c>
      <c r="BG86" s="240">
        <f>IF(N86="zákl. přenesená",J86,0)</f>
        <v>0</v>
      </c>
      <c r="BH86" s="240">
        <f>IF(N86="sníž. přenesená",J86,0)</f>
        <v>0</v>
      </c>
      <c r="BI86" s="240">
        <f>IF(N86="nulová",J86,0)</f>
        <v>0</v>
      </c>
      <c r="BJ86" s="19" t="s">
        <v>84</v>
      </c>
      <c r="BK86" s="240">
        <f>ROUND(I86*H86,2)</f>
        <v>0</v>
      </c>
      <c r="BL86" s="19" t="s">
        <v>519</v>
      </c>
      <c r="BM86" s="239" t="s">
        <v>86</v>
      </c>
    </row>
    <row r="87" s="2" customFormat="1" ht="21.75" customHeight="1">
      <c r="A87" s="40"/>
      <c r="B87" s="41"/>
      <c r="C87" s="288" t="s">
        <v>86</v>
      </c>
      <c r="D87" s="288" t="s">
        <v>346</v>
      </c>
      <c r="E87" s="289" t="s">
        <v>1425</v>
      </c>
      <c r="F87" s="290" t="s">
        <v>1426</v>
      </c>
      <c r="G87" s="291" t="s">
        <v>1424</v>
      </c>
      <c r="H87" s="292">
        <v>1</v>
      </c>
      <c r="I87" s="293"/>
      <c r="J87" s="294">
        <f>ROUND(I87*H87,2)</f>
        <v>0</v>
      </c>
      <c r="K87" s="290" t="s">
        <v>19</v>
      </c>
      <c r="L87" s="295"/>
      <c r="M87" s="296" t="s">
        <v>19</v>
      </c>
      <c r="N87" s="297" t="s">
        <v>47</v>
      </c>
      <c r="O87" s="86"/>
      <c r="P87" s="237">
        <f>O87*H87</f>
        <v>0</v>
      </c>
      <c r="Q87" s="237">
        <v>0</v>
      </c>
      <c r="R87" s="237">
        <f>Q87*H87</f>
        <v>0</v>
      </c>
      <c r="S87" s="237">
        <v>0</v>
      </c>
      <c r="T87" s="238">
        <f>S87*H87</f>
        <v>0</v>
      </c>
      <c r="U87" s="40"/>
      <c r="V87" s="40"/>
      <c r="W87" s="40"/>
      <c r="X87" s="40"/>
      <c r="Y87" s="40"/>
      <c r="Z87" s="40"/>
      <c r="AA87" s="40"/>
      <c r="AB87" s="40"/>
      <c r="AC87" s="40"/>
      <c r="AD87" s="40"/>
      <c r="AE87" s="40"/>
      <c r="AR87" s="239" t="s">
        <v>552</v>
      </c>
      <c r="AT87" s="239" t="s">
        <v>346</v>
      </c>
      <c r="AU87" s="239" t="s">
        <v>86</v>
      </c>
      <c r="AY87" s="19" t="s">
        <v>162</v>
      </c>
      <c r="BE87" s="240">
        <f>IF(N87="základní",J87,0)</f>
        <v>0</v>
      </c>
      <c r="BF87" s="240">
        <f>IF(N87="snížená",J87,0)</f>
        <v>0</v>
      </c>
      <c r="BG87" s="240">
        <f>IF(N87="zákl. přenesená",J87,0)</f>
        <v>0</v>
      </c>
      <c r="BH87" s="240">
        <f>IF(N87="sníž. přenesená",J87,0)</f>
        <v>0</v>
      </c>
      <c r="BI87" s="240">
        <f>IF(N87="nulová",J87,0)</f>
        <v>0</v>
      </c>
      <c r="BJ87" s="19" t="s">
        <v>84</v>
      </c>
      <c r="BK87" s="240">
        <f>ROUND(I87*H87,2)</f>
        <v>0</v>
      </c>
      <c r="BL87" s="19" t="s">
        <v>519</v>
      </c>
      <c r="BM87" s="239" t="s">
        <v>169</v>
      </c>
    </row>
    <row r="88" s="12" customFormat="1" ht="22.8" customHeight="1">
      <c r="A88" s="12"/>
      <c r="B88" s="212"/>
      <c r="C88" s="213"/>
      <c r="D88" s="214" t="s">
        <v>75</v>
      </c>
      <c r="E88" s="226" t="s">
        <v>1427</v>
      </c>
      <c r="F88" s="226" t="s">
        <v>1419</v>
      </c>
      <c r="G88" s="213"/>
      <c r="H88" s="213"/>
      <c r="I88" s="216"/>
      <c r="J88" s="227">
        <f>BK88</f>
        <v>0</v>
      </c>
      <c r="K88" s="213"/>
      <c r="L88" s="218"/>
      <c r="M88" s="219"/>
      <c r="N88" s="220"/>
      <c r="O88" s="220"/>
      <c r="P88" s="221">
        <f>SUM(P89:P100)</f>
        <v>0</v>
      </c>
      <c r="Q88" s="220"/>
      <c r="R88" s="221">
        <f>SUM(R89:R100)</f>
        <v>0</v>
      </c>
      <c r="S88" s="220"/>
      <c r="T88" s="222">
        <f>SUM(T89:T100)</f>
        <v>0</v>
      </c>
      <c r="U88" s="12"/>
      <c r="V88" s="12"/>
      <c r="W88" s="12"/>
      <c r="X88" s="12"/>
      <c r="Y88" s="12"/>
      <c r="Z88" s="12"/>
      <c r="AA88" s="12"/>
      <c r="AB88" s="12"/>
      <c r="AC88" s="12"/>
      <c r="AD88" s="12"/>
      <c r="AE88" s="12"/>
      <c r="AR88" s="223" t="s">
        <v>176</v>
      </c>
      <c r="AT88" s="224" t="s">
        <v>75</v>
      </c>
      <c r="AU88" s="224" t="s">
        <v>84</v>
      </c>
      <c r="AY88" s="223" t="s">
        <v>162</v>
      </c>
      <c r="BK88" s="225">
        <f>SUM(BK89:BK100)</f>
        <v>0</v>
      </c>
    </row>
    <row r="89" s="2" customFormat="1" ht="16.5" customHeight="1">
      <c r="A89" s="40"/>
      <c r="B89" s="41"/>
      <c r="C89" s="228" t="s">
        <v>176</v>
      </c>
      <c r="D89" s="228" t="s">
        <v>164</v>
      </c>
      <c r="E89" s="229" t="s">
        <v>1428</v>
      </c>
      <c r="F89" s="230" t="s">
        <v>1429</v>
      </c>
      <c r="G89" s="231" t="s">
        <v>1424</v>
      </c>
      <c r="H89" s="232">
        <v>3</v>
      </c>
      <c r="I89" s="233"/>
      <c r="J89" s="234">
        <f>ROUND(I89*H89,2)</f>
        <v>0</v>
      </c>
      <c r="K89" s="230" t="s">
        <v>19</v>
      </c>
      <c r="L89" s="46"/>
      <c r="M89" s="235" t="s">
        <v>19</v>
      </c>
      <c r="N89" s="236" t="s">
        <v>47</v>
      </c>
      <c r="O89" s="86"/>
      <c r="P89" s="237">
        <f>O89*H89</f>
        <v>0</v>
      </c>
      <c r="Q89" s="237">
        <v>0</v>
      </c>
      <c r="R89" s="237">
        <f>Q89*H89</f>
        <v>0</v>
      </c>
      <c r="S89" s="237">
        <v>0</v>
      </c>
      <c r="T89" s="238">
        <f>S89*H89</f>
        <v>0</v>
      </c>
      <c r="U89" s="40"/>
      <c r="V89" s="40"/>
      <c r="W89" s="40"/>
      <c r="X89" s="40"/>
      <c r="Y89" s="40"/>
      <c r="Z89" s="40"/>
      <c r="AA89" s="40"/>
      <c r="AB89" s="40"/>
      <c r="AC89" s="40"/>
      <c r="AD89" s="40"/>
      <c r="AE89" s="40"/>
      <c r="AR89" s="239" t="s">
        <v>519</v>
      </c>
      <c r="AT89" s="239" t="s">
        <v>164</v>
      </c>
      <c r="AU89" s="239" t="s">
        <v>86</v>
      </c>
      <c r="AY89" s="19" t="s">
        <v>162</v>
      </c>
      <c r="BE89" s="240">
        <f>IF(N89="základní",J89,0)</f>
        <v>0</v>
      </c>
      <c r="BF89" s="240">
        <f>IF(N89="snížená",J89,0)</f>
        <v>0</v>
      </c>
      <c r="BG89" s="240">
        <f>IF(N89="zákl. přenesená",J89,0)</f>
        <v>0</v>
      </c>
      <c r="BH89" s="240">
        <f>IF(N89="sníž. přenesená",J89,0)</f>
        <v>0</v>
      </c>
      <c r="BI89" s="240">
        <f>IF(N89="nulová",J89,0)</f>
        <v>0</v>
      </c>
      <c r="BJ89" s="19" t="s">
        <v>84</v>
      </c>
      <c r="BK89" s="240">
        <f>ROUND(I89*H89,2)</f>
        <v>0</v>
      </c>
      <c r="BL89" s="19" t="s">
        <v>519</v>
      </c>
      <c r="BM89" s="239" t="s">
        <v>199</v>
      </c>
    </row>
    <row r="90" s="2" customFormat="1" ht="16.5" customHeight="1">
      <c r="A90" s="40"/>
      <c r="B90" s="41"/>
      <c r="C90" s="228" t="s">
        <v>169</v>
      </c>
      <c r="D90" s="228" t="s">
        <v>164</v>
      </c>
      <c r="E90" s="229" t="s">
        <v>1430</v>
      </c>
      <c r="F90" s="230" t="s">
        <v>1431</v>
      </c>
      <c r="G90" s="231" t="s">
        <v>1424</v>
      </c>
      <c r="H90" s="232">
        <v>3</v>
      </c>
      <c r="I90" s="233"/>
      <c r="J90" s="234">
        <f>ROUND(I90*H90,2)</f>
        <v>0</v>
      </c>
      <c r="K90" s="230" t="s">
        <v>19</v>
      </c>
      <c r="L90" s="46"/>
      <c r="M90" s="235" t="s">
        <v>19</v>
      </c>
      <c r="N90" s="236" t="s">
        <v>47</v>
      </c>
      <c r="O90" s="86"/>
      <c r="P90" s="237">
        <f>O90*H90</f>
        <v>0</v>
      </c>
      <c r="Q90" s="237">
        <v>0</v>
      </c>
      <c r="R90" s="237">
        <f>Q90*H90</f>
        <v>0</v>
      </c>
      <c r="S90" s="237">
        <v>0</v>
      </c>
      <c r="T90" s="238">
        <f>S90*H90</f>
        <v>0</v>
      </c>
      <c r="U90" s="40"/>
      <c r="V90" s="40"/>
      <c r="W90" s="40"/>
      <c r="X90" s="40"/>
      <c r="Y90" s="40"/>
      <c r="Z90" s="40"/>
      <c r="AA90" s="40"/>
      <c r="AB90" s="40"/>
      <c r="AC90" s="40"/>
      <c r="AD90" s="40"/>
      <c r="AE90" s="40"/>
      <c r="AR90" s="239" t="s">
        <v>519</v>
      </c>
      <c r="AT90" s="239" t="s">
        <v>164</v>
      </c>
      <c r="AU90" s="239" t="s">
        <v>86</v>
      </c>
      <c r="AY90" s="19" t="s">
        <v>162</v>
      </c>
      <c r="BE90" s="240">
        <f>IF(N90="základní",J90,0)</f>
        <v>0</v>
      </c>
      <c r="BF90" s="240">
        <f>IF(N90="snížená",J90,0)</f>
        <v>0</v>
      </c>
      <c r="BG90" s="240">
        <f>IF(N90="zákl. přenesená",J90,0)</f>
        <v>0</v>
      </c>
      <c r="BH90" s="240">
        <f>IF(N90="sníž. přenesená",J90,0)</f>
        <v>0</v>
      </c>
      <c r="BI90" s="240">
        <f>IF(N90="nulová",J90,0)</f>
        <v>0</v>
      </c>
      <c r="BJ90" s="19" t="s">
        <v>84</v>
      </c>
      <c r="BK90" s="240">
        <f>ROUND(I90*H90,2)</f>
        <v>0</v>
      </c>
      <c r="BL90" s="19" t="s">
        <v>519</v>
      </c>
      <c r="BM90" s="239" t="s">
        <v>211</v>
      </c>
    </row>
    <row r="91" s="2" customFormat="1" ht="16.5" customHeight="1">
      <c r="A91" s="40"/>
      <c r="B91" s="41"/>
      <c r="C91" s="228" t="s">
        <v>193</v>
      </c>
      <c r="D91" s="228" t="s">
        <v>164</v>
      </c>
      <c r="E91" s="229" t="s">
        <v>1432</v>
      </c>
      <c r="F91" s="230" t="s">
        <v>1433</v>
      </c>
      <c r="G91" s="231" t="s">
        <v>202</v>
      </c>
      <c r="H91" s="232">
        <v>60</v>
      </c>
      <c r="I91" s="233"/>
      <c r="J91" s="234">
        <f>ROUND(I91*H91,2)</f>
        <v>0</v>
      </c>
      <c r="K91" s="230" t="s">
        <v>19</v>
      </c>
      <c r="L91" s="46"/>
      <c r="M91" s="235" t="s">
        <v>19</v>
      </c>
      <c r="N91" s="236" t="s">
        <v>47</v>
      </c>
      <c r="O91" s="86"/>
      <c r="P91" s="237">
        <f>O91*H91</f>
        <v>0</v>
      </c>
      <c r="Q91" s="237">
        <v>0</v>
      </c>
      <c r="R91" s="237">
        <f>Q91*H91</f>
        <v>0</v>
      </c>
      <c r="S91" s="237">
        <v>0</v>
      </c>
      <c r="T91" s="238">
        <f>S91*H91</f>
        <v>0</v>
      </c>
      <c r="U91" s="40"/>
      <c r="V91" s="40"/>
      <c r="W91" s="40"/>
      <c r="X91" s="40"/>
      <c r="Y91" s="40"/>
      <c r="Z91" s="40"/>
      <c r="AA91" s="40"/>
      <c r="AB91" s="40"/>
      <c r="AC91" s="40"/>
      <c r="AD91" s="40"/>
      <c r="AE91" s="40"/>
      <c r="AR91" s="239" t="s">
        <v>519</v>
      </c>
      <c r="AT91" s="239" t="s">
        <v>164</v>
      </c>
      <c r="AU91" s="239" t="s">
        <v>86</v>
      </c>
      <c r="AY91" s="19" t="s">
        <v>162</v>
      </c>
      <c r="BE91" s="240">
        <f>IF(N91="základní",J91,0)</f>
        <v>0</v>
      </c>
      <c r="BF91" s="240">
        <f>IF(N91="snížená",J91,0)</f>
        <v>0</v>
      </c>
      <c r="BG91" s="240">
        <f>IF(N91="zákl. přenesená",J91,0)</f>
        <v>0</v>
      </c>
      <c r="BH91" s="240">
        <f>IF(N91="sníž. přenesená",J91,0)</f>
        <v>0</v>
      </c>
      <c r="BI91" s="240">
        <f>IF(N91="nulová",J91,0)</f>
        <v>0</v>
      </c>
      <c r="BJ91" s="19" t="s">
        <v>84</v>
      </c>
      <c r="BK91" s="240">
        <f>ROUND(I91*H91,2)</f>
        <v>0</v>
      </c>
      <c r="BL91" s="19" t="s">
        <v>519</v>
      </c>
      <c r="BM91" s="239" t="s">
        <v>226</v>
      </c>
    </row>
    <row r="92" s="2" customFormat="1" ht="16.5" customHeight="1">
      <c r="A92" s="40"/>
      <c r="B92" s="41"/>
      <c r="C92" s="228" t="s">
        <v>199</v>
      </c>
      <c r="D92" s="228" t="s">
        <v>164</v>
      </c>
      <c r="E92" s="229" t="s">
        <v>1434</v>
      </c>
      <c r="F92" s="230" t="s">
        <v>1435</v>
      </c>
      <c r="G92" s="231" t="s">
        <v>202</v>
      </c>
      <c r="H92" s="232">
        <v>60</v>
      </c>
      <c r="I92" s="233"/>
      <c r="J92" s="234">
        <f>ROUND(I92*H92,2)</f>
        <v>0</v>
      </c>
      <c r="K92" s="230" t="s">
        <v>19</v>
      </c>
      <c r="L92" s="46"/>
      <c r="M92" s="235" t="s">
        <v>19</v>
      </c>
      <c r="N92" s="236" t="s">
        <v>47</v>
      </c>
      <c r="O92" s="86"/>
      <c r="P92" s="237">
        <f>O92*H92</f>
        <v>0</v>
      </c>
      <c r="Q92" s="237">
        <v>0</v>
      </c>
      <c r="R92" s="237">
        <f>Q92*H92</f>
        <v>0</v>
      </c>
      <c r="S92" s="237">
        <v>0</v>
      </c>
      <c r="T92" s="238">
        <f>S92*H92</f>
        <v>0</v>
      </c>
      <c r="U92" s="40"/>
      <c r="V92" s="40"/>
      <c r="W92" s="40"/>
      <c r="X92" s="40"/>
      <c r="Y92" s="40"/>
      <c r="Z92" s="40"/>
      <c r="AA92" s="40"/>
      <c r="AB92" s="40"/>
      <c r="AC92" s="40"/>
      <c r="AD92" s="40"/>
      <c r="AE92" s="40"/>
      <c r="AR92" s="239" t="s">
        <v>519</v>
      </c>
      <c r="AT92" s="239" t="s">
        <v>164</v>
      </c>
      <c r="AU92" s="239" t="s">
        <v>86</v>
      </c>
      <c r="AY92" s="19" t="s">
        <v>162</v>
      </c>
      <c r="BE92" s="240">
        <f>IF(N92="základní",J92,0)</f>
        <v>0</v>
      </c>
      <c r="BF92" s="240">
        <f>IF(N92="snížená",J92,0)</f>
        <v>0</v>
      </c>
      <c r="BG92" s="240">
        <f>IF(N92="zákl. přenesená",J92,0)</f>
        <v>0</v>
      </c>
      <c r="BH92" s="240">
        <f>IF(N92="sníž. přenesená",J92,0)</f>
        <v>0</v>
      </c>
      <c r="BI92" s="240">
        <f>IF(N92="nulová",J92,0)</f>
        <v>0</v>
      </c>
      <c r="BJ92" s="19" t="s">
        <v>84</v>
      </c>
      <c r="BK92" s="240">
        <f>ROUND(I92*H92,2)</f>
        <v>0</v>
      </c>
      <c r="BL92" s="19" t="s">
        <v>519</v>
      </c>
      <c r="BM92" s="239" t="s">
        <v>241</v>
      </c>
    </row>
    <row r="93" s="2" customFormat="1" ht="16.5" customHeight="1">
      <c r="A93" s="40"/>
      <c r="B93" s="41"/>
      <c r="C93" s="228" t="s">
        <v>206</v>
      </c>
      <c r="D93" s="228" t="s">
        <v>164</v>
      </c>
      <c r="E93" s="229" t="s">
        <v>1436</v>
      </c>
      <c r="F93" s="230" t="s">
        <v>1437</v>
      </c>
      <c r="G93" s="231" t="s">
        <v>1424</v>
      </c>
      <c r="H93" s="232">
        <v>18</v>
      </c>
      <c r="I93" s="233"/>
      <c r="J93" s="234">
        <f>ROUND(I93*H93,2)</f>
        <v>0</v>
      </c>
      <c r="K93" s="230" t="s">
        <v>19</v>
      </c>
      <c r="L93" s="46"/>
      <c r="M93" s="235" t="s">
        <v>19</v>
      </c>
      <c r="N93" s="236" t="s">
        <v>47</v>
      </c>
      <c r="O93" s="86"/>
      <c r="P93" s="237">
        <f>O93*H93</f>
        <v>0</v>
      </c>
      <c r="Q93" s="237">
        <v>0</v>
      </c>
      <c r="R93" s="237">
        <f>Q93*H93</f>
        <v>0</v>
      </c>
      <c r="S93" s="237">
        <v>0</v>
      </c>
      <c r="T93" s="238">
        <f>S93*H93</f>
        <v>0</v>
      </c>
      <c r="U93" s="40"/>
      <c r="V93" s="40"/>
      <c r="W93" s="40"/>
      <c r="X93" s="40"/>
      <c r="Y93" s="40"/>
      <c r="Z93" s="40"/>
      <c r="AA93" s="40"/>
      <c r="AB93" s="40"/>
      <c r="AC93" s="40"/>
      <c r="AD93" s="40"/>
      <c r="AE93" s="40"/>
      <c r="AR93" s="239" t="s">
        <v>519</v>
      </c>
      <c r="AT93" s="239" t="s">
        <v>164</v>
      </c>
      <c r="AU93" s="239" t="s">
        <v>86</v>
      </c>
      <c r="AY93" s="19" t="s">
        <v>162</v>
      </c>
      <c r="BE93" s="240">
        <f>IF(N93="základní",J93,0)</f>
        <v>0</v>
      </c>
      <c r="BF93" s="240">
        <f>IF(N93="snížená",J93,0)</f>
        <v>0</v>
      </c>
      <c r="BG93" s="240">
        <f>IF(N93="zákl. přenesená",J93,0)</f>
        <v>0</v>
      </c>
      <c r="BH93" s="240">
        <f>IF(N93="sníž. přenesená",J93,0)</f>
        <v>0</v>
      </c>
      <c r="BI93" s="240">
        <f>IF(N93="nulová",J93,0)</f>
        <v>0</v>
      </c>
      <c r="BJ93" s="19" t="s">
        <v>84</v>
      </c>
      <c r="BK93" s="240">
        <f>ROUND(I93*H93,2)</f>
        <v>0</v>
      </c>
      <c r="BL93" s="19" t="s">
        <v>519</v>
      </c>
      <c r="BM93" s="239" t="s">
        <v>252</v>
      </c>
    </row>
    <row r="94" s="2" customFormat="1" ht="16.5" customHeight="1">
      <c r="A94" s="40"/>
      <c r="B94" s="41"/>
      <c r="C94" s="228" t="s">
        <v>211</v>
      </c>
      <c r="D94" s="228" t="s">
        <v>164</v>
      </c>
      <c r="E94" s="229" t="s">
        <v>1438</v>
      </c>
      <c r="F94" s="230" t="s">
        <v>1439</v>
      </c>
      <c r="G94" s="231" t="s">
        <v>1424</v>
      </c>
      <c r="H94" s="232">
        <v>24</v>
      </c>
      <c r="I94" s="233"/>
      <c r="J94" s="234">
        <f>ROUND(I94*H94,2)</f>
        <v>0</v>
      </c>
      <c r="K94" s="230" t="s">
        <v>19</v>
      </c>
      <c r="L94" s="46"/>
      <c r="M94" s="235" t="s">
        <v>19</v>
      </c>
      <c r="N94" s="236" t="s">
        <v>47</v>
      </c>
      <c r="O94" s="86"/>
      <c r="P94" s="237">
        <f>O94*H94</f>
        <v>0</v>
      </c>
      <c r="Q94" s="237">
        <v>0</v>
      </c>
      <c r="R94" s="237">
        <f>Q94*H94</f>
        <v>0</v>
      </c>
      <c r="S94" s="237">
        <v>0</v>
      </c>
      <c r="T94" s="238">
        <f>S94*H94</f>
        <v>0</v>
      </c>
      <c r="U94" s="40"/>
      <c r="V94" s="40"/>
      <c r="W94" s="40"/>
      <c r="X94" s="40"/>
      <c r="Y94" s="40"/>
      <c r="Z94" s="40"/>
      <c r="AA94" s="40"/>
      <c r="AB94" s="40"/>
      <c r="AC94" s="40"/>
      <c r="AD94" s="40"/>
      <c r="AE94" s="40"/>
      <c r="AR94" s="239" t="s">
        <v>519</v>
      </c>
      <c r="AT94" s="239" t="s">
        <v>164</v>
      </c>
      <c r="AU94" s="239" t="s">
        <v>86</v>
      </c>
      <c r="AY94" s="19" t="s">
        <v>162</v>
      </c>
      <c r="BE94" s="240">
        <f>IF(N94="základní",J94,0)</f>
        <v>0</v>
      </c>
      <c r="BF94" s="240">
        <f>IF(N94="snížená",J94,0)</f>
        <v>0</v>
      </c>
      <c r="BG94" s="240">
        <f>IF(N94="zákl. přenesená",J94,0)</f>
        <v>0</v>
      </c>
      <c r="BH94" s="240">
        <f>IF(N94="sníž. přenesená",J94,0)</f>
        <v>0</v>
      </c>
      <c r="BI94" s="240">
        <f>IF(N94="nulová",J94,0)</f>
        <v>0</v>
      </c>
      <c r="BJ94" s="19" t="s">
        <v>84</v>
      </c>
      <c r="BK94" s="240">
        <f>ROUND(I94*H94,2)</f>
        <v>0</v>
      </c>
      <c r="BL94" s="19" t="s">
        <v>519</v>
      </c>
      <c r="BM94" s="239" t="s">
        <v>262</v>
      </c>
    </row>
    <row r="95" s="2" customFormat="1" ht="16.5" customHeight="1">
      <c r="A95" s="40"/>
      <c r="B95" s="41"/>
      <c r="C95" s="288" t="s">
        <v>216</v>
      </c>
      <c r="D95" s="288" t="s">
        <v>346</v>
      </c>
      <c r="E95" s="289" t="s">
        <v>1440</v>
      </c>
      <c r="F95" s="290" t="s">
        <v>1441</v>
      </c>
      <c r="G95" s="291" t="s">
        <v>1442</v>
      </c>
      <c r="H95" s="292">
        <v>1</v>
      </c>
      <c r="I95" s="293"/>
      <c r="J95" s="294">
        <f>ROUND(I95*H95,2)</f>
        <v>0</v>
      </c>
      <c r="K95" s="290" t="s">
        <v>19</v>
      </c>
      <c r="L95" s="295"/>
      <c r="M95" s="296" t="s">
        <v>19</v>
      </c>
      <c r="N95" s="297" t="s">
        <v>47</v>
      </c>
      <c r="O95" s="86"/>
      <c r="P95" s="237">
        <f>O95*H95</f>
        <v>0</v>
      </c>
      <c r="Q95" s="237">
        <v>0</v>
      </c>
      <c r="R95" s="237">
        <f>Q95*H95</f>
        <v>0</v>
      </c>
      <c r="S95" s="237">
        <v>0</v>
      </c>
      <c r="T95" s="238">
        <f>S95*H95</f>
        <v>0</v>
      </c>
      <c r="U95" s="40"/>
      <c r="V95" s="40"/>
      <c r="W95" s="40"/>
      <c r="X95" s="40"/>
      <c r="Y95" s="40"/>
      <c r="Z95" s="40"/>
      <c r="AA95" s="40"/>
      <c r="AB95" s="40"/>
      <c r="AC95" s="40"/>
      <c r="AD95" s="40"/>
      <c r="AE95" s="40"/>
      <c r="AR95" s="239" t="s">
        <v>552</v>
      </c>
      <c r="AT95" s="239" t="s">
        <v>346</v>
      </c>
      <c r="AU95" s="239" t="s">
        <v>86</v>
      </c>
      <c r="AY95" s="19" t="s">
        <v>162</v>
      </c>
      <c r="BE95" s="240">
        <f>IF(N95="základní",J95,0)</f>
        <v>0</v>
      </c>
      <c r="BF95" s="240">
        <f>IF(N95="snížená",J95,0)</f>
        <v>0</v>
      </c>
      <c r="BG95" s="240">
        <f>IF(N95="zákl. přenesená",J95,0)</f>
        <v>0</v>
      </c>
      <c r="BH95" s="240">
        <f>IF(N95="sníž. přenesená",J95,0)</f>
        <v>0</v>
      </c>
      <c r="BI95" s="240">
        <f>IF(N95="nulová",J95,0)</f>
        <v>0</v>
      </c>
      <c r="BJ95" s="19" t="s">
        <v>84</v>
      </c>
      <c r="BK95" s="240">
        <f>ROUND(I95*H95,2)</f>
        <v>0</v>
      </c>
      <c r="BL95" s="19" t="s">
        <v>519</v>
      </c>
      <c r="BM95" s="239" t="s">
        <v>274</v>
      </c>
    </row>
    <row r="96" s="2" customFormat="1" ht="16.5" customHeight="1">
      <c r="A96" s="40"/>
      <c r="B96" s="41"/>
      <c r="C96" s="228" t="s">
        <v>226</v>
      </c>
      <c r="D96" s="228" t="s">
        <v>164</v>
      </c>
      <c r="E96" s="229" t="s">
        <v>1443</v>
      </c>
      <c r="F96" s="230" t="s">
        <v>1444</v>
      </c>
      <c r="G96" s="231" t="s">
        <v>189</v>
      </c>
      <c r="H96" s="232">
        <v>2</v>
      </c>
      <c r="I96" s="233"/>
      <c r="J96" s="234">
        <f>ROUND(I96*H96,2)</f>
        <v>0</v>
      </c>
      <c r="K96" s="230" t="s">
        <v>19</v>
      </c>
      <c r="L96" s="46"/>
      <c r="M96" s="235" t="s">
        <v>19</v>
      </c>
      <c r="N96" s="236" t="s">
        <v>47</v>
      </c>
      <c r="O96" s="86"/>
      <c r="P96" s="237">
        <f>O96*H96</f>
        <v>0</v>
      </c>
      <c r="Q96" s="237">
        <v>0</v>
      </c>
      <c r="R96" s="237">
        <f>Q96*H96</f>
        <v>0</v>
      </c>
      <c r="S96" s="237">
        <v>0</v>
      </c>
      <c r="T96" s="238">
        <f>S96*H96</f>
        <v>0</v>
      </c>
      <c r="U96" s="40"/>
      <c r="V96" s="40"/>
      <c r="W96" s="40"/>
      <c r="X96" s="40"/>
      <c r="Y96" s="40"/>
      <c r="Z96" s="40"/>
      <c r="AA96" s="40"/>
      <c r="AB96" s="40"/>
      <c r="AC96" s="40"/>
      <c r="AD96" s="40"/>
      <c r="AE96" s="40"/>
      <c r="AR96" s="239" t="s">
        <v>1445</v>
      </c>
      <c r="AT96" s="239" t="s">
        <v>164</v>
      </c>
      <c r="AU96" s="239" t="s">
        <v>86</v>
      </c>
      <c r="AY96" s="19" t="s">
        <v>162</v>
      </c>
      <c r="BE96" s="240">
        <f>IF(N96="základní",J96,0)</f>
        <v>0</v>
      </c>
      <c r="BF96" s="240">
        <f>IF(N96="snížená",J96,0)</f>
        <v>0</v>
      </c>
      <c r="BG96" s="240">
        <f>IF(N96="zákl. přenesená",J96,0)</f>
        <v>0</v>
      </c>
      <c r="BH96" s="240">
        <f>IF(N96="sníž. přenesená",J96,0)</f>
        <v>0</v>
      </c>
      <c r="BI96" s="240">
        <f>IF(N96="nulová",J96,0)</f>
        <v>0</v>
      </c>
      <c r="BJ96" s="19" t="s">
        <v>84</v>
      </c>
      <c r="BK96" s="240">
        <f>ROUND(I96*H96,2)</f>
        <v>0</v>
      </c>
      <c r="BL96" s="19" t="s">
        <v>1445</v>
      </c>
      <c r="BM96" s="239" t="s">
        <v>285</v>
      </c>
    </row>
    <row r="97" s="2" customFormat="1" ht="16.5" customHeight="1">
      <c r="A97" s="40"/>
      <c r="B97" s="41"/>
      <c r="C97" s="228" t="s">
        <v>234</v>
      </c>
      <c r="D97" s="228" t="s">
        <v>164</v>
      </c>
      <c r="E97" s="229" t="s">
        <v>1446</v>
      </c>
      <c r="F97" s="230" t="s">
        <v>1447</v>
      </c>
      <c r="G97" s="231" t="s">
        <v>189</v>
      </c>
      <c r="H97" s="232">
        <v>2</v>
      </c>
      <c r="I97" s="233"/>
      <c r="J97" s="234">
        <f>ROUND(I97*H97,2)</f>
        <v>0</v>
      </c>
      <c r="K97" s="230" t="s">
        <v>19</v>
      </c>
      <c r="L97" s="46"/>
      <c r="M97" s="235" t="s">
        <v>19</v>
      </c>
      <c r="N97" s="236" t="s">
        <v>47</v>
      </c>
      <c r="O97" s="86"/>
      <c r="P97" s="237">
        <f>O97*H97</f>
        <v>0</v>
      </c>
      <c r="Q97" s="237">
        <v>0</v>
      </c>
      <c r="R97" s="237">
        <f>Q97*H97</f>
        <v>0</v>
      </c>
      <c r="S97" s="237">
        <v>0</v>
      </c>
      <c r="T97" s="238">
        <f>S97*H97</f>
        <v>0</v>
      </c>
      <c r="U97" s="40"/>
      <c r="V97" s="40"/>
      <c r="W97" s="40"/>
      <c r="X97" s="40"/>
      <c r="Y97" s="40"/>
      <c r="Z97" s="40"/>
      <c r="AA97" s="40"/>
      <c r="AB97" s="40"/>
      <c r="AC97" s="40"/>
      <c r="AD97" s="40"/>
      <c r="AE97" s="40"/>
      <c r="AR97" s="239" t="s">
        <v>1445</v>
      </c>
      <c r="AT97" s="239" t="s">
        <v>164</v>
      </c>
      <c r="AU97" s="239" t="s">
        <v>86</v>
      </c>
      <c r="AY97" s="19" t="s">
        <v>162</v>
      </c>
      <c r="BE97" s="240">
        <f>IF(N97="základní",J97,0)</f>
        <v>0</v>
      </c>
      <c r="BF97" s="240">
        <f>IF(N97="snížená",J97,0)</f>
        <v>0</v>
      </c>
      <c r="BG97" s="240">
        <f>IF(N97="zákl. přenesená",J97,0)</f>
        <v>0</v>
      </c>
      <c r="BH97" s="240">
        <f>IF(N97="sníž. přenesená",J97,0)</f>
        <v>0</v>
      </c>
      <c r="BI97" s="240">
        <f>IF(N97="nulová",J97,0)</f>
        <v>0</v>
      </c>
      <c r="BJ97" s="19" t="s">
        <v>84</v>
      </c>
      <c r="BK97" s="240">
        <f>ROUND(I97*H97,2)</f>
        <v>0</v>
      </c>
      <c r="BL97" s="19" t="s">
        <v>1445</v>
      </c>
      <c r="BM97" s="239" t="s">
        <v>294</v>
      </c>
    </row>
    <row r="98" s="2" customFormat="1" ht="16.5" customHeight="1">
      <c r="A98" s="40"/>
      <c r="B98" s="41"/>
      <c r="C98" s="228" t="s">
        <v>241</v>
      </c>
      <c r="D98" s="228" t="s">
        <v>164</v>
      </c>
      <c r="E98" s="229" t="s">
        <v>1448</v>
      </c>
      <c r="F98" s="230" t="s">
        <v>1449</v>
      </c>
      <c r="G98" s="231" t="s">
        <v>189</v>
      </c>
      <c r="H98" s="232">
        <v>2</v>
      </c>
      <c r="I98" s="233"/>
      <c r="J98" s="234">
        <f>ROUND(I98*H98,2)</f>
        <v>0</v>
      </c>
      <c r="K98" s="230" t="s">
        <v>19</v>
      </c>
      <c r="L98" s="46"/>
      <c r="M98" s="235" t="s">
        <v>19</v>
      </c>
      <c r="N98" s="236" t="s">
        <v>47</v>
      </c>
      <c r="O98" s="86"/>
      <c r="P98" s="237">
        <f>O98*H98</f>
        <v>0</v>
      </c>
      <c r="Q98" s="237">
        <v>0</v>
      </c>
      <c r="R98" s="237">
        <f>Q98*H98</f>
        <v>0</v>
      </c>
      <c r="S98" s="237">
        <v>0</v>
      </c>
      <c r="T98" s="238">
        <f>S98*H98</f>
        <v>0</v>
      </c>
      <c r="U98" s="40"/>
      <c r="V98" s="40"/>
      <c r="W98" s="40"/>
      <c r="X98" s="40"/>
      <c r="Y98" s="40"/>
      <c r="Z98" s="40"/>
      <c r="AA98" s="40"/>
      <c r="AB98" s="40"/>
      <c r="AC98" s="40"/>
      <c r="AD98" s="40"/>
      <c r="AE98" s="40"/>
      <c r="AR98" s="239" t="s">
        <v>1445</v>
      </c>
      <c r="AT98" s="239" t="s">
        <v>164</v>
      </c>
      <c r="AU98" s="239" t="s">
        <v>86</v>
      </c>
      <c r="AY98" s="19" t="s">
        <v>162</v>
      </c>
      <c r="BE98" s="240">
        <f>IF(N98="základní",J98,0)</f>
        <v>0</v>
      </c>
      <c r="BF98" s="240">
        <f>IF(N98="snížená",J98,0)</f>
        <v>0</v>
      </c>
      <c r="BG98" s="240">
        <f>IF(N98="zákl. přenesená",J98,0)</f>
        <v>0</v>
      </c>
      <c r="BH98" s="240">
        <f>IF(N98="sníž. přenesená",J98,0)</f>
        <v>0</v>
      </c>
      <c r="BI98" s="240">
        <f>IF(N98="nulová",J98,0)</f>
        <v>0</v>
      </c>
      <c r="BJ98" s="19" t="s">
        <v>84</v>
      </c>
      <c r="BK98" s="240">
        <f>ROUND(I98*H98,2)</f>
        <v>0</v>
      </c>
      <c r="BL98" s="19" t="s">
        <v>1445</v>
      </c>
      <c r="BM98" s="239" t="s">
        <v>305</v>
      </c>
    </row>
    <row r="99" s="2" customFormat="1" ht="16.5" customHeight="1">
      <c r="A99" s="40"/>
      <c r="B99" s="41"/>
      <c r="C99" s="228" t="s">
        <v>246</v>
      </c>
      <c r="D99" s="228" t="s">
        <v>164</v>
      </c>
      <c r="E99" s="229" t="s">
        <v>1450</v>
      </c>
      <c r="F99" s="230" t="s">
        <v>1451</v>
      </c>
      <c r="G99" s="231" t="s">
        <v>189</v>
      </c>
      <c r="H99" s="232">
        <v>2</v>
      </c>
      <c r="I99" s="233"/>
      <c r="J99" s="234">
        <f>ROUND(I99*H99,2)</f>
        <v>0</v>
      </c>
      <c r="K99" s="230" t="s">
        <v>19</v>
      </c>
      <c r="L99" s="46"/>
      <c r="M99" s="235" t="s">
        <v>19</v>
      </c>
      <c r="N99" s="236" t="s">
        <v>47</v>
      </c>
      <c r="O99" s="86"/>
      <c r="P99" s="237">
        <f>O99*H99</f>
        <v>0</v>
      </c>
      <c r="Q99" s="237">
        <v>0</v>
      </c>
      <c r="R99" s="237">
        <f>Q99*H99</f>
        <v>0</v>
      </c>
      <c r="S99" s="237">
        <v>0</v>
      </c>
      <c r="T99" s="238">
        <f>S99*H99</f>
        <v>0</v>
      </c>
      <c r="U99" s="40"/>
      <c r="V99" s="40"/>
      <c r="W99" s="40"/>
      <c r="X99" s="40"/>
      <c r="Y99" s="40"/>
      <c r="Z99" s="40"/>
      <c r="AA99" s="40"/>
      <c r="AB99" s="40"/>
      <c r="AC99" s="40"/>
      <c r="AD99" s="40"/>
      <c r="AE99" s="40"/>
      <c r="AR99" s="239" t="s">
        <v>1445</v>
      </c>
      <c r="AT99" s="239" t="s">
        <v>164</v>
      </c>
      <c r="AU99" s="239" t="s">
        <v>86</v>
      </c>
      <c r="AY99" s="19" t="s">
        <v>162</v>
      </c>
      <c r="BE99" s="240">
        <f>IF(N99="základní",J99,0)</f>
        <v>0</v>
      </c>
      <c r="BF99" s="240">
        <f>IF(N99="snížená",J99,0)</f>
        <v>0</v>
      </c>
      <c r="BG99" s="240">
        <f>IF(N99="zákl. přenesená",J99,0)</f>
        <v>0</v>
      </c>
      <c r="BH99" s="240">
        <f>IF(N99="sníž. přenesená",J99,0)</f>
        <v>0</v>
      </c>
      <c r="BI99" s="240">
        <f>IF(N99="nulová",J99,0)</f>
        <v>0</v>
      </c>
      <c r="BJ99" s="19" t="s">
        <v>84</v>
      </c>
      <c r="BK99" s="240">
        <f>ROUND(I99*H99,2)</f>
        <v>0</v>
      </c>
      <c r="BL99" s="19" t="s">
        <v>1445</v>
      </c>
      <c r="BM99" s="239" t="s">
        <v>318</v>
      </c>
    </row>
    <row r="100" s="2" customFormat="1" ht="16.5" customHeight="1">
      <c r="A100" s="40"/>
      <c r="B100" s="41"/>
      <c r="C100" s="228" t="s">
        <v>252</v>
      </c>
      <c r="D100" s="228" t="s">
        <v>164</v>
      </c>
      <c r="E100" s="229" t="s">
        <v>1452</v>
      </c>
      <c r="F100" s="230" t="s">
        <v>1453</v>
      </c>
      <c r="G100" s="231" t="s">
        <v>189</v>
      </c>
      <c r="H100" s="232">
        <v>10</v>
      </c>
      <c r="I100" s="233"/>
      <c r="J100" s="234">
        <f>ROUND(I100*H100,2)</f>
        <v>0</v>
      </c>
      <c r="K100" s="230" t="s">
        <v>19</v>
      </c>
      <c r="L100" s="46"/>
      <c r="M100" s="235" t="s">
        <v>19</v>
      </c>
      <c r="N100" s="236" t="s">
        <v>47</v>
      </c>
      <c r="O100" s="86"/>
      <c r="P100" s="237">
        <f>O100*H100</f>
        <v>0</v>
      </c>
      <c r="Q100" s="237">
        <v>0</v>
      </c>
      <c r="R100" s="237">
        <f>Q100*H100</f>
        <v>0</v>
      </c>
      <c r="S100" s="237">
        <v>0</v>
      </c>
      <c r="T100" s="238">
        <f>S100*H100</f>
        <v>0</v>
      </c>
      <c r="U100" s="40"/>
      <c r="V100" s="40"/>
      <c r="W100" s="40"/>
      <c r="X100" s="40"/>
      <c r="Y100" s="40"/>
      <c r="Z100" s="40"/>
      <c r="AA100" s="40"/>
      <c r="AB100" s="40"/>
      <c r="AC100" s="40"/>
      <c r="AD100" s="40"/>
      <c r="AE100" s="40"/>
      <c r="AR100" s="239" t="s">
        <v>1445</v>
      </c>
      <c r="AT100" s="239" t="s">
        <v>164</v>
      </c>
      <c r="AU100" s="239" t="s">
        <v>86</v>
      </c>
      <c r="AY100" s="19" t="s">
        <v>162</v>
      </c>
      <c r="BE100" s="240">
        <f>IF(N100="základní",J100,0)</f>
        <v>0</v>
      </c>
      <c r="BF100" s="240">
        <f>IF(N100="snížená",J100,0)</f>
        <v>0</v>
      </c>
      <c r="BG100" s="240">
        <f>IF(N100="zákl. přenesená",J100,0)</f>
        <v>0</v>
      </c>
      <c r="BH100" s="240">
        <f>IF(N100="sníž. přenesená",J100,0)</f>
        <v>0</v>
      </c>
      <c r="BI100" s="240">
        <f>IF(N100="nulová",J100,0)</f>
        <v>0</v>
      </c>
      <c r="BJ100" s="19" t="s">
        <v>84</v>
      </c>
      <c r="BK100" s="240">
        <f>ROUND(I100*H100,2)</f>
        <v>0</v>
      </c>
      <c r="BL100" s="19" t="s">
        <v>1445</v>
      </c>
      <c r="BM100" s="239" t="s">
        <v>331</v>
      </c>
    </row>
    <row r="101" s="12" customFormat="1" ht="22.8" customHeight="1">
      <c r="A101" s="12"/>
      <c r="B101" s="212"/>
      <c r="C101" s="213"/>
      <c r="D101" s="214" t="s">
        <v>75</v>
      </c>
      <c r="E101" s="226" t="s">
        <v>1454</v>
      </c>
      <c r="F101" s="226" t="s">
        <v>163</v>
      </c>
      <c r="G101" s="213"/>
      <c r="H101" s="213"/>
      <c r="I101" s="216"/>
      <c r="J101" s="227">
        <f>BK101</f>
        <v>0</v>
      </c>
      <c r="K101" s="213"/>
      <c r="L101" s="218"/>
      <c r="M101" s="219"/>
      <c r="N101" s="220"/>
      <c r="O101" s="220"/>
      <c r="P101" s="221">
        <f>SUM(P102:P111)</f>
        <v>0</v>
      </c>
      <c r="Q101" s="220"/>
      <c r="R101" s="221">
        <f>SUM(R102:R111)</f>
        <v>0</v>
      </c>
      <c r="S101" s="220"/>
      <c r="T101" s="222">
        <f>SUM(T102:T111)</f>
        <v>0</v>
      </c>
      <c r="U101" s="12"/>
      <c r="V101" s="12"/>
      <c r="W101" s="12"/>
      <c r="X101" s="12"/>
      <c r="Y101" s="12"/>
      <c r="Z101" s="12"/>
      <c r="AA101" s="12"/>
      <c r="AB101" s="12"/>
      <c r="AC101" s="12"/>
      <c r="AD101" s="12"/>
      <c r="AE101" s="12"/>
      <c r="AR101" s="223" t="s">
        <v>176</v>
      </c>
      <c r="AT101" s="224" t="s">
        <v>75</v>
      </c>
      <c r="AU101" s="224" t="s">
        <v>84</v>
      </c>
      <c r="AY101" s="223" t="s">
        <v>162</v>
      </c>
      <c r="BK101" s="225">
        <f>SUM(BK102:BK111)</f>
        <v>0</v>
      </c>
    </row>
    <row r="102" s="2" customFormat="1" ht="16.5" customHeight="1">
      <c r="A102" s="40"/>
      <c r="B102" s="41"/>
      <c r="C102" s="228" t="s">
        <v>8</v>
      </c>
      <c r="D102" s="228" t="s">
        <v>164</v>
      </c>
      <c r="E102" s="229" t="s">
        <v>1455</v>
      </c>
      <c r="F102" s="230" t="s">
        <v>1456</v>
      </c>
      <c r="G102" s="231" t="s">
        <v>1457</v>
      </c>
      <c r="H102" s="232">
        <v>0.040000000000000001</v>
      </c>
      <c r="I102" s="233"/>
      <c r="J102" s="234">
        <f>ROUND(I102*H102,2)</f>
        <v>0</v>
      </c>
      <c r="K102" s="230" t="s">
        <v>19</v>
      </c>
      <c r="L102" s="46"/>
      <c r="M102" s="235" t="s">
        <v>19</v>
      </c>
      <c r="N102" s="236" t="s">
        <v>47</v>
      </c>
      <c r="O102" s="86"/>
      <c r="P102" s="237">
        <f>O102*H102</f>
        <v>0</v>
      </c>
      <c r="Q102" s="237">
        <v>0</v>
      </c>
      <c r="R102" s="237">
        <f>Q102*H102</f>
        <v>0</v>
      </c>
      <c r="S102" s="237">
        <v>0</v>
      </c>
      <c r="T102" s="238">
        <f>S102*H102</f>
        <v>0</v>
      </c>
      <c r="U102" s="40"/>
      <c r="V102" s="40"/>
      <c r="W102" s="40"/>
      <c r="X102" s="40"/>
      <c r="Y102" s="40"/>
      <c r="Z102" s="40"/>
      <c r="AA102" s="40"/>
      <c r="AB102" s="40"/>
      <c r="AC102" s="40"/>
      <c r="AD102" s="40"/>
      <c r="AE102" s="40"/>
      <c r="AR102" s="239" t="s">
        <v>519</v>
      </c>
      <c r="AT102" s="239" t="s">
        <v>164</v>
      </c>
      <c r="AU102" s="239" t="s">
        <v>86</v>
      </c>
      <c r="AY102" s="19" t="s">
        <v>162</v>
      </c>
      <c r="BE102" s="240">
        <f>IF(N102="základní",J102,0)</f>
        <v>0</v>
      </c>
      <c r="BF102" s="240">
        <f>IF(N102="snížená",J102,0)</f>
        <v>0</v>
      </c>
      <c r="BG102" s="240">
        <f>IF(N102="zákl. přenesená",J102,0)</f>
        <v>0</v>
      </c>
      <c r="BH102" s="240">
        <f>IF(N102="sníž. přenesená",J102,0)</f>
        <v>0</v>
      </c>
      <c r="BI102" s="240">
        <f>IF(N102="nulová",J102,0)</f>
        <v>0</v>
      </c>
      <c r="BJ102" s="19" t="s">
        <v>84</v>
      </c>
      <c r="BK102" s="240">
        <f>ROUND(I102*H102,2)</f>
        <v>0</v>
      </c>
      <c r="BL102" s="19" t="s">
        <v>519</v>
      </c>
      <c r="BM102" s="239" t="s">
        <v>345</v>
      </c>
    </row>
    <row r="103" s="2" customFormat="1" ht="16.5" customHeight="1">
      <c r="A103" s="40"/>
      <c r="B103" s="41"/>
      <c r="C103" s="228" t="s">
        <v>262</v>
      </c>
      <c r="D103" s="228" t="s">
        <v>164</v>
      </c>
      <c r="E103" s="229" t="s">
        <v>1458</v>
      </c>
      <c r="F103" s="230" t="s">
        <v>1459</v>
      </c>
      <c r="G103" s="231" t="s">
        <v>167</v>
      </c>
      <c r="H103" s="232">
        <v>42</v>
      </c>
      <c r="I103" s="233"/>
      <c r="J103" s="234">
        <f>ROUND(I103*H103,2)</f>
        <v>0</v>
      </c>
      <c r="K103" s="230" t="s">
        <v>19</v>
      </c>
      <c r="L103" s="46"/>
      <c r="M103" s="235" t="s">
        <v>19</v>
      </c>
      <c r="N103" s="236" t="s">
        <v>47</v>
      </c>
      <c r="O103" s="86"/>
      <c r="P103" s="237">
        <f>O103*H103</f>
        <v>0</v>
      </c>
      <c r="Q103" s="237">
        <v>0</v>
      </c>
      <c r="R103" s="237">
        <f>Q103*H103</f>
        <v>0</v>
      </c>
      <c r="S103" s="237">
        <v>0</v>
      </c>
      <c r="T103" s="238">
        <f>S103*H103</f>
        <v>0</v>
      </c>
      <c r="U103" s="40"/>
      <c r="V103" s="40"/>
      <c r="W103" s="40"/>
      <c r="X103" s="40"/>
      <c r="Y103" s="40"/>
      <c r="Z103" s="40"/>
      <c r="AA103" s="40"/>
      <c r="AB103" s="40"/>
      <c r="AC103" s="40"/>
      <c r="AD103" s="40"/>
      <c r="AE103" s="40"/>
      <c r="AR103" s="239" t="s">
        <v>519</v>
      </c>
      <c r="AT103" s="239" t="s">
        <v>164</v>
      </c>
      <c r="AU103" s="239" t="s">
        <v>86</v>
      </c>
      <c r="AY103" s="19" t="s">
        <v>162</v>
      </c>
      <c r="BE103" s="240">
        <f>IF(N103="základní",J103,0)</f>
        <v>0</v>
      </c>
      <c r="BF103" s="240">
        <f>IF(N103="snížená",J103,0)</f>
        <v>0</v>
      </c>
      <c r="BG103" s="240">
        <f>IF(N103="zákl. přenesená",J103,0)</f>
        <v>0</v>
      </c>
      <c r="BH103" s="240">
        <f>IF(N103="sníž. přenesená",J103,0)</f>
        <v>0</v>
      </c>
      <c r="BI103" s="240">
        <f>IF(N103="nulová",J103,0)</f>
        <v>0</v>
      </c>
      <c r="BJ103" s="19" t="s">
        <v>84</v>
      </c>
      <c r="BK103" s="240">
        <f>ROUND(I103*H103,2)</f>
        <v>0</v>
      </c>
      <c r="BL103" s="19" t="s">
        <v>519</v>
      </c>
      <c r="BM103" s="239" t="s">
        <v>359</v>
      </c>
    </row>
    <row r="104" s="2" customFormat="1" ht="16.5" customHeight="1">
      <c r="A104" s="40"/>
      <c r="B104" s="41"/>
      <c r="C104" s="228" t="s">
        <v>268</v>
      </c>
      <c r="D104" s="228" t="s">
        <v>164</v>
      </c>
      <c r="E104" s="229" t="s">
        <v>1460</v>
      </c>
      <c r="F104" s="230" t="s">
        <v>1461</v>
      </c>
      <c r="G104" s="231" t="s">
        <v>202</v>
      </c>
      <c r="H104" s="232">
        <v>32</v>
      </c>
      <c r="I104" s="233"/>
      <c r="J104" s="234">
        <f>ROUND(I104*H104,2)</f>
        <v>0</v>
      </c>
      <c r="K104" s="230" t="s">
        <v>19</v>
      </c>
      <c r="L104" s="46"/>
      <c r="M104" s="235" t="s">
        <v>19</v>
      </c>
      <c r="N104" s="236" t="s">
        <v>47</v>
      </c>
      <c r="O104" s="86"/>
      <c r="P104" s="237">
        <f>O104*H104</f>
        <v>0</v>
      </c>
      <c r="Q104" s="237">
        <v>0</v>
      </c>
      <c r="R104" s="237">
        <f>Q104*H104</f>
        <v>0</v>
      </c>
      <c r="S104" s="237">
        <v>0</v>
      </c>
      <c r="T104" s="238">
        <f>S104*H104</f>
        <v>0</v>
      </c>
      <c r="U104" s="40"/>
      <c r="V104" s="40"/>
      <c r="W104" s="40"/>
      <c r="X104" s="40"/>
      <c r="Y104" s="40"/>
      <c r="Z104" s="40"/>
      <c r="AA104" s="40"/>
      <c r="AB104" s="40"/>
      <c r="AC104" s="40"/>
      <c r="AD104" s="40"/>
      <c r="AE104" s="40"/>
      <c r="AR104" s="239" t="s">
        <v>519</v>
      </c>
      <c r="AT104" s="239" t="s">
        <v>164</v>
      </c>
      <c r="AU104" s="239" t="s">
        <v>86</v>
      </c>
      <c r="AY104" s="19" t="s">
        <v>162</v>
      </c>
      <c r="BE104" s="240">
        <f>IF(N104="základní",J104,0)</f>
        <v>0</v>
      </c>
      <c r="BF104" s="240">
        <f>IF(N104="snížená",J104,0)</f>
        <v>0</v>
      </c>
      <c r="BG104" s="240">
        <f>IF(N104="zákl. přenesená",J104,0)</f>
        <v>0</v>
      </c>
      <c r="BH104" s="240">
        <f>IF(N104="sníž. přenesená",J104,0)</f>
        <v>0</v>
      </c>
      <c r="BI104" s="240">
        <f>IF(N104="nulová",J104,0)</f>
        <v>0</v>
      </c>
      <c r="BJ104" s="19" t="s">
        <v>84</v>
      </c>
      <c r="BK104" s="240">
        <f>ROUND(I104*H104,2)</f>
        <v>0</v>
      </c>
      <c r="BL104" s="19" t="s">
        <v>519</v>
      </c>
      <c r="BM104" s="239" t="s">
        <v>370</v>
      </c>
    </row>
    <row r="105" s="2" customFormat="1" ht="16.5" customHeight="1">
      <c r="A105" s="40"/>
      <c r="B105" s="41"/>
      <c r="C105" s="228" t="s">
        <v>274</v>
      </c>
      <c r="D105" s="228" t="s">
        <v>164</v>
      </c>
      <c r="E105" s="229" t="s">
        <v>1462</v>
      </c>
      <c r="F105" s="230" t="s">
        <v>1463</v>
      </c>
      <c r="G105" s="231" t="s">
        <v>202</v>
      </c>
      <c r="H105" s="232">
        <v>32</v>
      </c>
      <c r="I105" s="233"/>
      <c r="J105" s="234">
        <f>ROUND(I105*H105,2)</f>
        <v>0</v>
      </c>
      <c r="K105" s="230" t="s">
        <v>19</v>
      </c>
      <c r="L105" s="46"/>
      <c r="M105" s="235" t="s">
        <v>19</v>
      </c>
      <c r="N105" s="236" t="s">
        <v>47</v>
      </c>
      <c r="O105" s="86"/>
      <c r="P105" s="237">
        <f>O105*H105</f>
        <v>0</v>
      </c>
      <c r="Q105" s="237">
        <v>0</v>
      </c>
      <c r="R105" s="237">
        <f>Q105*H105</f>
        <v>0</v>
      </c>
      <c r="S105" s="237">
        <v>0</v>
      </c>
      <c r="T105" s="238">
        <f>S105*H105</f>
        <v>0</v>
      </c>
      <c r="U105" s="40"/>
      <c r="V105" s="40"/>
      <c r="W105" s="40"/>
      <c r="X105" s="40"/>
      <c r="Y105" s="40"/>
      <c r="Z105" s="40"/>
      <c r="AA105" s="40"/>
      <c r="AB105" s="40"/>
      <c r="AC105" s="40"/>
      <c r="AD105" s="40"/>
      <c r="AE105" s="40"/>
      <c r="AR105" s="239" t="s">
        <v>519</v>
      </c>
      <c r="AT105" s="239" t="s">
        <v>164</v>
      </c>
      <c r="AU105" s="239" t="s">
        <v>86</v>
      </c>
      <c r="AY105" s="19" t="s">
        <v>162</v>
      </c>
      <c r="BE105" s="240">
        <f>IF(N105="základní",J105,0)</f>
        <v>0</v>
      </c>
      <c r="BF105" s="240">
        <f>IF(N105="snížená",J105,0)</f>
        <v>0</v>
      </c>
      <c r="BG105" s="240">
        <f>IF(N105="zákl. přenesená",J105,0)</f>
        <v>0</v>
      </c>
      <c r="BH105" s="240">
        <f>IF(N105="sníž. přenesená",J105,0)</f>
        <v>0</v>
      </c>
      <c r="BI105" s="240">
        <f>IF(N105="nulová",J105,0)</f>
        <v>0</v>
      </c>
      <c r="BJ105" s="19" t="s">
        <v>84</v>
      </c>
      <c r="BK105" s="240">
        <f>ROUND(I105*H105,2)</f>
        <v>0</v>
      </c>
      <c r="BL105" s="19" t="s">
        <v>519</v>
      </c>
      <c r="BM105" s="239" t="s">
        <v>382</v>
      </c>
    </row>
    <row r="106" s="2" customFormat="1" ht="16.5" customHeight="1">
      <c r="A106" s="40"/>
      <c r="B106" s="41"/>
      <c r="C106" s="228" t="s">
        <v>278</v>
      </c>
      <c r="D106" s="228" t="s">
        <v>164</v>
      </c>
      <c r="E106" s="229" t="s">
        <v>1464</v>
      </c>
      <c r="F106" s="230" t="s">
        <v>1465</v>
      </c>
      <c r="G106" s="231" t="s">
        <v>202</v>
      </c>
      <c r="H106" s="232">
        <v>32</v>
      </c>
      <c r="I106" s="233"/>
      <c r="J106" s="234">
        <f>ROUND(I106*H106,2)</f>
        <v>0</v>
      </c>
      <c r="K106" s="230" t="s">
        <v>19</v>
      </c>
      <c r="L106" s="46"/>
      <c r="M106" s="235" t="s">
        <v>19</v>
      </c>
      <c r="N106" s="236" t="s">
        <v>47</v>
      </c>
      <c r="O106" s="86"/>
      <c r="P106" s="237">
        <f>O106*H106</f>
        <v>0</v>
      </c>
      <c r="Q106" s="237">
        <v>0</v>
      </c>
      <c r="R106" s="237">
        <f>Q106*H106</f>
        <v>0</v>
      </c>
      <c r="S106" s="237">
        <v>0</v>
      </c>
      <c r="T106" s="238">
        <f>S106*H106</f>
        <v>0</v>
      </c>
      <c r="U106" s="40"/>
      <c r="V106" s="40"/>
      <c r="W106" s="40"/>
      <c r="X106" s="40"/>
      <c r="Y106" s="40"/>
      <c r="Z106" s="40"/>
      <c r="AA106" s="40"/>
      <c r="AB106" s="40"/>
      <c r="AC106" s="40"/>
      <c r="AD106" s="40"/>
      <c r="AE106" s="40"/>
      <c r="AR106" s="239" t="s">
        <v>519</v>
      </c>
      <c r="AT106" s="239" t="s">
        <v>164</v>
      </c>
      <c r="AU106" s="239" t="s">
        <v>86</v>
      </c>
      <c r="AY106" s="19" t="s">
        <v>162</v>
      </c>
      <c r="BE106" s="240">
        <f>IF(N106="základní",J106,0)</f>
        <v>0</v>
      </c>
      <c r="BF106" s="240">
        <f>IF(N106="snížená",J106,0)</f>
        <v>0</v>
      </c>
      <c r="BG106" s="240">
        <f>IF(N106="zákl. přenesená",J106,0)</f>
        <v>0</v>
      </c>
      <c r="BH106" s="240">
        <f>IF(N106="sníž. přenesená",J106,0)</f>
        <v>0</v>
      </c>
      <c r="BI106" s="240">
        <f>IF(N106="nulová",J106,0)</f>
        <v>0</v>
      </c>
      <c r="BJ106" s="19" t="s">
        <v>84</v>
      </c>
      <c r="BK106" s="240">
        <f>ROUND(I106*H106,2)</f>
        <v>0</v>
      </c>
      <c r="BL106" s="19" t="s">
        <v>519</v>
      </c>
      <c r="BM106" s="239" t="s">
        <v>393</v>
      </c>
    </row>
    <row r="107" s="2" customFormat="1" ht="16.5" customHeight="1">
      <c r="A107" s="40"/>
      <c r="B107" s="41"/>
      <c r="C107" s="228" t="s">
        <v>285</v>
      </c>
      <c r="D107" s="228" t="s">
        <v>164</v>
      </c>
      <c r="E107" s="229" t="s">
        <v>1466</v>
      </c>
      <c r="F107" s="230" t="s">
        <v>1467</v>
      </c>
      <c r="G107" s="231" t="s">
        <v>202</v>
      </c>
      <c r="H107" s="232">
        <v>2</v>
      </c>
      <c r="I107" s="233"/>
      <c r="J107" s="234">
        <f>ROUND(I107*H107,2)</f>
        <v>0</v>
      </c>
      <c r="K107" s="230" t="s">
        <v>19</v>
      </c>
      <c r="L107" s="46"/>
      <c r="M107" s="235" t="s">
        <v>19</v>
      </c>
      <c r="N107" s="236" t="s">
        <v>47</v>
      </c>
      <c r="O107" s="86"/>
      <c r="P107" s="237">
        <f>O107*H107</f>
        <v>0</v>
      </c>
      <c r="Q107" s="237">
        <v>0</v>
      </c>
      <c r="R107" s="237">
        <f>Q107*H107</f>
        <v>0</v>
      </c>
      <c r="S107" s="237">
        <v>0</v>
      </c>
      <c r="T107" s="238">
        <f>S107*H107</f>
        <v>0</v>
      </c>
      <c r="U107" s="40"/>
      <c r="V107" s="40"/>
      <c r="W107" s="40"/>
      <c r="X107" s="40"/>
      <c r="Y107" s="40"/>
      <c r="Z107" s="40"/>
      <c r="AA107" s="40"/>
      <c r="AB107" s="40"/>
      <c r="AC107" s="40"/>
      <c r="AD107" s="40"/>
      <c r="AE107" s="40"/>
      <c r="AR107" s="239" t="s">
        <v>519</v>
      </c>
      <c r="AT107" s="239" t="s">
        <v>164</v>
      </c>
      <c r="AU107" s="239" t="s">
        <v>86</v>
      </c>
      <c r="AY107" s="19" t="s">
        <v>162</v>
      </c>
      <c r="BE107" s="240">
        <f>IF(N107="základní",J107,0)</f>
        <v>0</v>
      </c>
      <c r="BF107" s="240">
        <f>IF(N107="snížená",J107,0)</f>
        <v>0</v>
      </c>
      <c r="BG107" s="240">
        <f>IF(N107="zákl. přenesená",J107,0)</f>
        <v>0</v>
      </c>
      <c r="BH107" s="240">
        <f>IF(N107="sníž. přenesená",J107,0)</f>
        <v>0</v>
      </c>
      <c r="BI107" s="240">
        <f>IF(N107="nulová",J107,0)</f>
        <v>0</v>
      </c>
      <c r="BJ107" s="19" t="s">
        <v>84</v>
      </c>
      <c r="BK107" s="240">
        <f>ROUND(I107*H107,2)</f>
        <v>0</v>
      </c>
      <c r="BL107" s="19" t="s">
        <v>519</v>
      </c>
      <c r="BM107" s="239" t="s">
        <v>404</v>
      </c>
    </row>
    <row r="108" s="2" customFormat="1" ht="16.5" customHeight="1">
      <c r="A108" s="40"/>
      <c r="B108" s="41"/>
      <c r="C108" s="228" t="s">
        <v>7</v>
      </c>
      <c r="D108" s="228" t="s">
        <v>164</v>
      </c>
      <c r="E108" s="229" t="s">
        <v>1468</v>
      </c>
      <c r="F108" s="230" t="s">
        <v>1469</v>
      </c>
      <c r="G108" s="231" t="s">
        <v>202</v>
      </c>
      <c r="H108" s="232">
        <v>32</v>
      </c>
      <c r="I108" s="233"/>
      <c r="J108" s="234">
        <f>ROUND(I108*H108,2)</f>
        <v>0</v>
      </c>
      <c r="K108" s="230" t="s">
        <v>19</v>
      </c>
      <c r="L108" s="46"/>
      <c r="M108" s="235" t="s">
        <v>19</v>
      </c>
      <c r="N108" s="236" t="s">
        <v>47</v>
      </c>
      <c r="O108" s="86"/>
      <c r="P108" s="237">
        <f>O108*H108</f>
        <v>0</v>
      </c>
      <c r="Q108" s="237">
        <v>0</v>
      </c>
      <c r="R108" s="237">
        <f>Q108*H108</f>
        <v>0</v>
      </c>
      <c r="S108" s="237">
        <v>0</v>
      </c>
      <c r="T108" s="238">
        <f>S108*H108</f>
        <v>0</v>
      </c>
      <c r="U108" s="40"/>
      <c r="V108" s="40"/>
      <c r="W108" s="40"/>
      <c r="X108" s="40"/>
      <c r="Y108" s="40"/>
      <c r="Z108" s="40"/>
      <c r="AA108" s="40"/>
      <c r="AB108" s="40"/>
      <c r="AC108" s="40"/>
      <c r="AD108" s="40"/>
      <c r="AE108" s="40"/>
      <c r="AR108" s="239" t="s">
        <v>519</v>
      </c>
      <c r="AT108" s="239" t="s">
        <v>164</v>
      </c>
      <c r="AU108" s="239" t="s">
        <v>86</v>
      </c>
      <c r="AY108" s="19" t="s">
        <v>162</v>
      </c>
      <c r="BE108" s="240">
        <f>IF(N108="základní",J108,0)</f>
        <v>0</v>
      </c>
      <c r="BF108" s="240">
        <f>IF(N108="snížená",J108,0)</f>
        <v>0</v>
      </c>
      <c r="BG108" s="240">
        <f>IF(N108="zákl. přenesená",J108,0)</f>
        <v>0</v>
      </c>
      <c r="BH108" s="240">
        <f>IF(N108="sníž. přenesená",J108,0)</f>
        <v>0</v>
      </c>
      <c r="BI108" s="240">
        <f>IF(N108="nulová",J108,0)</f>
        <v>0</v>
      </c>
      <c r="BJ108" s="19" t="s">
        <v>84</v>
      </c>
      <c r="BK108" s="240">
        <f>ROUND(I108*H108,2)</f>
        <v>0</v>
      </c>
      <c r="BL108" s="19" t="s">
        <v>519</v>
      </c>
      <c r="BM108" s="239" t="s">
        <v>417</v>
      </c>
    </row>
    <row r="109" s="2" customFormat="1" ht="16.5" customHeight="1">
      <c r="A109" s="40"/>
      <c r="B109" s="41"/>
      <c r="C109" s="228" t="s">
        <v>294</v>
      </c>
      <c r="D109" s="228" t="s">
        <v>164</v>
      </c>
      <c r="E109" s="229" t="s">
        <v>1470</v>
      </c>
      <c r="F109" s="230" t="s">
        <v>1471</v>
      </c>
      <c r="G109" s="231" t="s">
        <v>167</v>
      </c>
      <c r="H109" s="232">
        <v>28</v>
      </c>
      <c r="I109" s="233"/>
      <c r="J109" s="234">
        <f>ROUND(I109*H109,2)</f>
        <v>0</v>
      </c>
      <c r="K109" s="230" t="s">
        <v>19</v>
      </c>
      <c r="L109" s="46"/>
      <c r="M109" s="235" t="s">
        <v>19</v>
      </c>
      <c r="N109" s="236" t="s">
        <v>47</v>
      </c>
      <c r="O109" s="86"/>
      <c r="P109" s="237">
        <f>O109*H109</f>
        <v>0</v>
      </c>
      <c r="Q109" s="237">
        <v>0</v>
      </c>
      <c r="R109" s="237">
        <f>Q109*H109</f>
        <v>0</v>
      </c>
      <c r="S109" s="237">
        <v>0</v>
      </c>
      <c r="T109" s="238">
        <f>S109*H109</f>
        <v>0</v>
      </c>
      <c r="U109" s="40"/>
      <c r="V109" s="40"/>
      <c r="W109" s="40"/>
      <c r="X109" s="40"/>
      <c r="Y109" s="40"/>
      <c r="Z109" s="40"/>
      <c r="AA109" s="40"/>
      <c r="AB109" s="40"/>
      <c r="AC109" s="40"/>
      <c r="AD109" s="40"/>
      <c r="AE109" s="40"/>
      <c r="AR109" s="239" t="s">
        <v>519</v>
      </c>
      <c r="AT109" s="239" t="s">
        <v>164</v>
      </c>
      <c r="AU109" s="239" t="s">
        <v>86</v>
      </c>
      <c r="AY109" s="19" t="s">
        <v>162</v>
      </c>
      <c r="BE109" s="240">
        <f>IF(N109="základní",J109,0)</f>
        <v>0</v>
      </c>
      <c r="BF109" s="240">
        <f>IF(N109="snížená",J109,0)</f>
        <v>0</v>
      </c>
      <c r="BG109" s="240">
        <f>IF(N109="zákl. přenesená",J109,0)</f>
        <v>0</v>
      </c>
      <c r="BH109" s="240">
        <f>IF(N109="sníž. přenesená",J109,0)</f>
        <v>0</v>
      </c>
      <c r="BI109" s="240">
        <f>IF(N109="nulová",J109,0)</f>
        <v>0</v>
      </c>
      <c r="BJ109" s="19" t="s">
        <v>84</v>
      </c>
      <c r="BK109" s="240">
        <f>ROUND(I109*H109,2)</f>
        <v>0</v>
      </c>
      <c r="BL109" s="19" t="s">
        <v>519</v>
      </c>
      <c r="BM109" s="239" t="s">
        <v>427</v>
      </c>
    </row>
    <row r="110" s="2" customFormat="1" ht="16.5" customHeight="1">
      <c r="A110" s="40"/>
      <c r="B110" s="41"/>
      <c r="C110" s="228" t="s">
        <v>298</v>
      </c>
      <c r="D110" s="228" t="s">
        <v>164</v>
      </c>
      <c r="E110" s="229" t="s">
        <v>1472</v>
      </c>
      <c r="F110" s="230" t="s">
        <v>1473</v>
      </c>
      <c r="G110" s="231" t="s">
        <v>167</v>
      </c>
      <c r="H110" s="232">
        <v>28</v>
      </c>
      <c r="I110" s="233"/>
      <c r="J110" s="234">
        <f>ROUND(I110*H110,2)</f>
        <v>0</v>
      </c>
      <c r="K110" s="230" t="s">
        <v>19</v>
      </c>
      <c r="L110" s="46"/>
      <c r="M110" s="235" t="s">
        <v>19</v>
      </c>
      <c r="N110" s="236" t="s">
        <v>47</v>
      </c>
      <c r="O110" s="86"/>
      <c r="P110" s="237">
        <f>O110*H110</f>
        <v>0</v>
      </c>
      <c r="Q110" s="237">
        <v>0</v>
      </c>
      <c r="R110" s="237">
        <f>Q110*H110</f>
        <v>0</v>
      </c>
      <c r="S110" s="237">
        <v>0</v>
      </c>
      <c r="T110" s="238">
        <f>S110*H110</f>
        <v>0</v>
      </c>
      <c r="U110" s="40"/>
      <c r="V110" s="40"/>
      <c r="W110" s="40"/>
      <c r="X110" s="40"/>
      <c r="Y110" s="40"/>
      <c r="Z110" s="40"/>
      <c r="AA110" s="40"/>
      <c r="AB110" s="40"/>
      <c r="AC110" s="40"/>
      <c r="AD110" s="40"/>
      <c r="AE110" s="40"/>
      <c r="AR110" s="239" t="s">
        <v>519</v>
      </c>
      <c r="AT110" s="239" t="s">
        <v>164</v>
      </c>
      <c r="AU110" s="239" t="s">
        <v>86</v>
      </c>
      <c r="AY110" s="19" t="s">
        <v>162</v>
      </c>
      <c r="BE110" s="240">
        <f>IF(N110="základní",J110,0)</f>
        <v>0</v>
      </c>
      <c r="BF110" s="240">
        <f>IF(N110="snížená",J110,0)</f>
        <v>0</v>
      </c>
      <c r="BG110" s="240">
        <f>IF(N110="zákl. přenesená",J110,0)</f>
        <v>0</v>
      </c>
      <c r="BH110" s="240">
        <f>IF(N110="sníž. přenesená",J110,0)</f>
        <v>0</v>
      </c>
      <c r="BI110" s="240">
        <f>IF(N110="nulová",J110,0)</f>
        <v>0</v>
      </c>
      <c r="BJ110" s="19" t="s">
        <v>84</v>
      </c>
      <c r="BK110" s="240">
        <f>ROUND(I110*H110,2)</f>
        <v>0</v>
      </c>
      <c r="BL110" s="19" t="s">
        <v>519</v>
      </c>
      <c r="BM110" s="239" t="s">
        <v>437</v>
      </c>
    </row>
    <row r="111" s="2" customFormat="1" ht="16.5" customHeight="1">
      <c r="A111" s="40"/>
      <c r="B111" s="41"/>
      <c r="C111" s="228" t="s">
        <v>305</v>
      </c>
      <c r="D111" s="228" t="s">
        <v>164</v>
      </c>
      <c r="E111" s="229" t="s">
        <v>1474</v>
      </c>
      <c r="F111" s="230" t="s">
        <v>1475</v>
      </c>
      <c r="G111" s="231" t="s">
        <v>1424</v>
      </c>
      <c r="H111" s="232">
        <v>1</v>
      </c>
      <c r="I111" s="233"/>
      <c r="J111" s="234">
        <f>ROUND(I111*H111,2)</f>
        <v>0</v>
      </c>
      <c r="K111" s="230" t="s">
        <v>19</v>
      </c>
      <c r="L111" s="46"/>
      <c r="M111" s="298" t="s">
        <v>19</v>
      </c>
      <c r="N111" s="299" t="s">
        <v>47</v>
      </c>
      <c r="O111" s="300"/>
      <c r="P111" s="301">
        <f>O111*H111</f>
        <v>0</v>
      </c>
      <c r="Q111" s="301">
        <v>0</v>
      </c>
      <c r="R111" s="301">
        <f>Q111*H111</f>
        <v>0</v>
      </c>
      <c r="S111" s="301">
        <v>0</v>
      </c>
      <c r="T111" s="302">
        <f>S111*H111</f>
        <v>0</v>
      </c>
      <c r="U111" s="40"/>
      <c r="V111" s="40"/>
      <c r="W111" s="40"/>
      <c r="X111" s="40"/>
      <c r="Y111" s="40"/>
      <c r="Z111" s="40"/>
      <c r="AA111" s="40"/>
      <c r="AB111" s="40"/>
      <c r="AC111" s="40"/>
      <c r="AD111" s="40"/>
      <c r="AE111" s="40"/>
      <c r="AR111" s="239" t="s">
        <v>519</v>
      </c>
      <c r="AT111" s="239" t="s">
        <v>164</v>
      </c>
      <c r="AU111" s="239" t="s">
        <v>86</v>
      </c>
      <c r="AY111" s="19" t="s">
        <v>162</v>
      </c>
      <c r="BE111" s="240">
        <f>IF(N111="základní",J111,0)</f>
        <v>0</v>
      </c>
      <c r="BF111" s="240">
        <f>IF(N111="snížená",J111,0)</f>
        <v>0</v>
      </c>
      <c r="BG111" s="240">
        <f>IF(N111="zákl. přenesená",J111,0)</f>
        <v>0</v>
      </c>
      <c r="BH111" s="240">
        <f>IF(N111="sníž. přenesená",J111,0)</f>
        <v>0</v>
      </c>
      <c r="BI111" s="240">
        <f>IF(N111="nulová",J111,0)</f>
        <v>0</v>
      </c>
      <c r="BJ111" s="19" t="s">
        <v>84</v>
      </c>
      <c r="BK111" s="240">
        <f>ROUND(I111*H111,2)</f>
        <v>0</v>
      </c>
      <c r="BL111" s="19" t="s">
        <v>519</v>
      </c>
      <c r="BM111" s="239" t="s">
        <v>448</v>
      </c>
    </row>
    <row r="112" s="2" customFormat="1" ht="6.96" customHeight="1">
      <c r="A112" s="40"/>
      <c r="B112" s="61"/>
      <c r="C112" s="62"/>
      <c r="D112" s="62"/>
      <c r="E112" s="62"/>
      <c r="F112" s="62"/>
      <c r="G112" s="62"/>
      <c r="H112" s="62"/>
      <c r="I112" s="177"/>
      <c r="J112" s="62"/>
      <c r="K112" s="62"/>
      <c r="L112" s="46"/>
      <c r="M112" s="40"/>
      <c r="O112" s="40"/>
      <c r="P112" s="40"/>
      <c r="Q112" s="40"/>
      <c r="R112" s="40"/>
      <c r="S112" s="40"/>
      <c r="T112" s="40"/>
      <c r="U112" s="40"/>
      <c r="V112" s="40"/>
      <c r="W112" s="40"/>
      <c r="X112" s="40"/>
      <c r="Y112" s="40"/>
      <c r="Z112" s="40"/>
      <c r="AA112" s="40"/>
      <c r="AB112" s="40"/>
      <c r="AC112" s="40"/>
      <c r="AD112" s="40"/>
      <c r="AE112" s="40"/>
    </row>
  </sheetData>
  <sheetProtection sheet="1" autoFilter="0" formatColumns="0" formatRows="0" objects="1" scenarios="1" spinCount="100000" saltValue="X4Ew6KIoPymWaOX3jvHtNVRybX2AMvENrxh3imtAy8AdaBIK2kBJhYwREmr4P7fIvSIYme4P8J4ZbjLuwqYdYA==" hashValue="E2rPPHcyH2xKP1B34/QrA8v+5XkpcPcJFMBjvEmMtBS07Yts58YBt93miwYcKXX/FY6FfEjM3IS2JFevhAeHDQ==" algorithmName="SHA-512" password="CC35"/>
  <autoFilter ref="C82:K111"/>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9" t="s">
        <v>107</v>
      </c>
    </row>
    <row r="3" s="1" customFormat="1" ht="6.96" customHeight="1">
      <c r="B3" s="141"/>
      <c r="C3" s="142"/>
      <c r="D3" s="142"/>
      <c r="E3" s="142"/>
      <c r="F3" s="142"/>
      <c r="G3" s="142"/>
      <c r="H3" s="142"/>
      <c r="I3" s="143"/>
      <c r="J3" s="142"/>
      <c r="K3" s="142"/>
      <c r="L3" s="22"/>
      <c r="AT3" s="19" t="s">
        <v>86</v>
      </c>
    </row>
    <row r="4" s="1" customFormat="1" ht="24.96" customHeight="1">
      <c r="B4" s="22"/>
      <c r="D4" s="144" t="s">
        <v>127</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Splašková kanalizace Mělice s převedením odpadníchvod do Lohenic</v>
      </c>
      <c r="F7" s="146"/>
      <c r="G7" s="146"/>
      <c r="H7" s="146"/>
      <c r="I7" s="140"/>
      <c r="L7" s="22"/>
    </row>
    <row r="8" s="1" customFormat="1" ht="12" customHeight="1">
      <c r="B8" s="22"/>
      <c r="D8" s="146" t="s">
        <v>128</v>
      </c>
      <c r="I8" s="140"/>
      <c r="L8" s="22"/>
    </row>
    <row r="9" s="2" customFormat="1" ht="16.5" customHeight="1">
      <c r="A9" s="40"/>
      <c r="B9" s="46"/>
      <c r="C9" s="40"/>
      <c r="D9" s="40"/>
      <c r="E9" s="147" t="s">
        <v>1476</v>
      </c>
      <c r="F9" s="40"/>
      <c r="G9" s="40"/>
      <c r="H9" s="40"/>
      <c r="I9" s="148"/>
      <c r="J9" s="40"/>
      <c r="K9" s="40"/>
      <c r="L9" s="149"/>
      <c r="S9" s="40"/>
      <c r="T9" s="40"/>
      <c r="U9" s="40"/>
      <c r="V9" s="40"/>
      <c r="W9" s="40"/>
      <c r="X9" s="40"/>
      <c r="Y9" s="40"/>
      <c r="Z9" s="40"/>
      <c r="AA9" s="40"/>
      <c r="AB9" s="40"/>
      <c r="AC9" s="40"/>
      <c r="AD9" s="40"/>
      <c r="AE9" s="40"/>
    </row>
    <row r="10" s="2" customFormat="1" ht="12" customHeight="1">
      <c r="A10" s="40"/>
      <c r="B10" s="46"/>
      <c r="C10" s="40"/>
      <c r="D10" s="146" t="s">
        <v>1216</v>
      </c>
      <c r="E10" s="40"/>
      <c r="F10" s="40"/>
      <c r="G10" s="40"/>
      <c r="H10" s="40"/>
      <c r="I10" s="148"/>
      <c r="J10" s="40"/>
      <c r="K10" s="40"/>
      <c r="L10" s="149"/>
      <c r="S10" s="40"/>
      <c r="T10" s="40"/>
      <c r="U10" s="40"/>
      <c r="V10" s="40"/>
      <c r="W10" s="40"/>
      <c r="X10" s="40"/>
      <c r="Y10" s="40"/>
      <c r="Z10" s="40"/>
      <c r="AA10" s="40"/>
      <c r="AB10" s="40"/>
      <c r="AC10" s="40"/>
      <c r="AD10" s="40"/>
      <c r="AE10" s="40"/>
    </row>
    <row r="11" s="2" customFormat="1" ht="16.5" customHeight="1">
      <c r="A11" s="40"/>
      <c r="B11" s="46"/>
      <c r="C11" s="40"/>
      <c r="D11" s="40"/>
      <c r="E11" s="150" t="s">
        <v>1477</v>
      </c>
      <c r="F11" s="40"/>
      <c r="G11" s="40"/>
      <c r="H11" s="40"/>
      <c r="I11" s="148"/>
      <c r="J11" s="40"/>
      <c r="K11" s="40"/>
      <c r="L11" s="149"/>
      <c r="S11" s="40"/>
      <c r="T11" s="40"/>
      <c r="U11" s="40"/>
      <c r="V11" s="40"/>
      <c r="W11" s="40"/>
      <c r="X11" s="40"/>
      <c r="Y11" s="40"/>
      <c r="Z11" s="40"/>
      <c r="AA11" s="40"/>
      <c r="AB11" s="40"/>
      <c r="AC11" s="40"/>
      <c r="AD11" s="40"/>
      <c r="AE11" s="40"/>
    </row>
    <row r="12" s="2" customFormat="1">
      <c r="A12" s="40"/>
      <c r="B12" s="46"/>
      <c r="C12" s="40"/>
      <c r="D12" s="40"/>
      <c r="E12" s="40"/>
      <c r="F12" s="40"/>
      <c r="G12" s="40"/>
      <c r="H12" s="40"/>
      <c r="I12" s="148"/>
      <c r="J12" s="40"/>
      <c r="K12" s="40"/>
      <c r="L12" s="149"/>
      <c r="S12" s="40"/>
      <c r="T12" s="40"/>
      <c r="U12" s="40"/>
      <c r="V12" s="40"/>
      <c r="W12" s="40"/>
      <c r="X12" s="40"/>
      <c r="Y12" s="40"/>
      <c r="Z12" s="40"/>
      <c r="AA12" s="40"/>
      <c r="AB12" s="40"/>
      <c r="AC12" s="40"/>
      <c r="AD12" s="40"/>
      <c r="AE12" s="40"/>
    </row>
    <row r="13" s="2" customFormat="1" ht="12" customHeight="1">
      <c r="A13" s="40"/>
      <c r="B13" s="46"/>
      <c r="C13" s="40"/>
      <c r="D13" s="146" t="s">
        <v>18</v>
      </c>
      <c r="E13" s="40"/>
      <c r="F13" s="135" t="s">
        <v>19</v>
      </c>
      <c r="G13" s="40"/>
      <c r="H13" s="40"/>
      <c r="I13" s="151" t="s">
        <v>20</v>
      </c>
      <c r="J13" s="135" t="s">
        <v>19</v>
      </c>
      <c r="K13" s="40"/>
      <c r="L13" s="149"/>
      <c r="S13" s="40"/>
      <c r="T13" s="40"/>
      <c r="U13" s="40"/>
      <c r="V13" s="40"/>
      <c r="W13" s="40"/>
      <c r="X13" s="40"/>
      <c r="Y13" s="40"/>
      <c r="Z13" s="40"/>
      <c r="AA13" s="40"/>
      <c r="AB13" s="40"/>
      <c r="AC13" s="40"/>
      <c r="AD13" s="40"/>
      <c r="AE13" s="40"/>
    </row>
    <row r="14" s="2" customFormat="1" ht="12" customHeight="1">
      <c r="A14" s="40"/>
      <c r="B14" s="46"/>
      <c r="C14" s="40"/>
      <c r="D14" s="146" t="s">
        <v>21</v>
      </c>
      <c r="E14" s="40"/>
      <c r="F14" s="135" t="s">
        <v>22</v>
      </c>
      <c r="G14" s="40"/>
      <c r="H14" s="40"/>
      <c r="I14" s="151" t="s">
        <v>23</v>
      </c>
      <c r="J14" s="152" t="str">
        <f>'Rekapitulace stavby'!AN8</f>
        <v>24. 5. 2019</v>
      </c>
      <c r="K14" s="40"/>
      <c r="L14" s="149"/>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8"/>
      <c r="J15" s="40"/>
      <c r="K15" s="40"/>
      <c r="L15" s="149"/>
      <c r="S15" s="40"/>
      <c r="T15" s="40"/>
      <c r="U15" s="40"/>
      <c r="V15" s="40"/>
      <c r="W15" s="40"/>
      <c r="X15" s="40"/>
      <c r="Y15" s="40"/>
      <c r="Z15" s="40"/>
      <c r="AA15" s="40"/>
      <c r="AB15" s="40"/>
      <c r="AC15" s="40"/>
      <c r="AD15" s="40"/>
      <c r="AE15" s="40"/>
    </row>
    <row r="16" s="2" customFormat="1" ht="12" customHeight="1">
      <c r="A16" s="40"/>
      <c r="B16" s="46"/>
      <c r="C16" s="40"/>
      <c r="D16" s="146" t="s">
        <v>25</v>
      </c>
      <c r="E16" s="40"/>
      <c r="F16" s="40"/>
      <c r="G16" s="40"/>
      <c r="H16" s="40"/>
      <c r="I16" s="151" t="s">
        <v>26</v>
      </c>
      <c r="J16" s="135" t="s">
        <v>19</v>
      </c>
      <c r="K16" s="40"/>
      <c r="L16" s="149"/>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51" t="s">
        <v>29</v>
      </c>
      <c r="J17" s="135" t="s">
        <v>19</v>
      </c>
      <c r="K17" s="40"/>
      <c r="L17" s="149"/>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8"/>
      <c r="J18" s="40"/>
      <c r="K18" s="40"/>
      <c r="L18" s="149"/>
      <c r="S18" s="40"/>
      <c r="T18" s="40"/>
      <c r="U18" s="40"/>
      <c r="V18" s="40"/>
      <c r="W18" s="40"/>
      <c r="X18" s="40"/>
      <c r="Y18" s="40"/>
      <c r="Z18" s="40"/>
      <c r="AA18" s="40"/>
      <c r="AB18" s="40"/>
      <c r="AC18" s="40"/>
      <c r="AD18" s="40"/>
      <c r="AE18" s="40"/>
    </row>
    <row r="19" s="2" customFormat="1" ht="12" customHeight="1">
      <c r="A19" s="40"/>
      <c r="B19" s="46"/>
      <c r="C19" s="40"/>
      <c r="D19" s="146" t="s">
        <v>31</v>
      </c>
      <c r="E19" s="40"/>
      <c r="F19" s="40"/>
      <c r="G19" s="40"/>
      <c r="H19" s="40"/>
      <c r="I19" s="151" t="s">
        <v>26</v>
      </c>
      <c r="J19" s="35" t="str">
        <f>'Rekapitulace stavby'!AN13</f>
        <v>Vyplň údaj</v>
      </c>
      <c r="K19" s="40"/>
      <c r="L19" s="149"/>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1" t="s">
        <v>29</v>
      </c>
      <c r="J20" s="35" t="str">
        <f>'Rekapitulace stavby'!AN14</f>
        <v>Vyplň údaj</v>
      </c>
      <c r="K20" s="40"/>
      <c r="L20" s="149"/>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8"/>
      <c r="J21" s="40"/>
      <c r="K21" s="40"/>
      <c r="L21" s="149"/>
      <c r="S21" s="40"/>
      <c r="T21" s="40"/>
      <c r="U21" s="40"/>
      <c r="V21" s="40"/>
      <c r="W21" s="40"/>
      <c r="X21" s="40"/>
      <c r="Y21" s="40"/>
      <c r="Z21" s="40"/>
      <c r="AA21" s="40"/>
      <c r="AB21" s="40"/>
      <c r="AC21" s="40"/>
      <c r="AD21" s="40"/>
      <c r="AE21" s="40"/>
    </row>
    <row r="22" s="2" customFormat="1" ht="12" customHeight="1">
      <c r="A22" s="40"/>
      <c r="B22" s="46"/>
      <c r="C22" s="40"/>
      <c r="D22" s="146" t="s">
        <v>33</v>
      </c>
      <c r="E22" s="40"/>
      <c r="F22" s="40"/>
      <c r="G22" s="40"/>
      <c r="H22" s="40"/>
      <c r="I22" s="151" t="s">
        <v>26</v>
      </c>
      <c r="J22" s="135" t="s">
        <v>19</v>
      </c>
      <c r="K22" s="40"/>
      <c r="L22" s="149"/>
      <c r="S22" s="40"/>
      <c r="T22" s="40"/>
      <c r="U22" s="40"/>
      <c r="V22" s="40"/>
      <c r="W22" s="40"/>
      <c r="X22" s="40"/>
      <c r="Y22" s="40"/>
      <c r="Z22" s="40"/>
      <c r="AA22" s="40"/>
      <c r="AB22" s="40"/>
      <c r="AC22" s="40"/>
      <c r="AD22" s="40"/>
      <c r="AE22" s="40"/>
    </row>
    <row r="23" s="2" customFormat="1" ht="18" customHeight="1">
      <c r="A23" s="40"/>
      <c r="B23" s="46"/>
      <c r="C23" s="40"/>
      <c r="D23" s="40"/>
      <c r="E23" s="135" t="s">
        <v>35</v>
      </c>
      <c r="F23" s="40"/>
      <c r="G23" s="40"/>
      <c r="H23" s="40"/>
      <c r="I23" s="151" t="s">
        <v>29</v>
      </c>
      <c r="J23" s="135" t="s">
        <v>19</v>
      </c>
      <c r="K23" s="40"/>
      <c r="L23" s="149"/>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8"/>
      <c r="J24" s="40"/>
      <c r="K24" s="40"/>
      <c r="L24" s="149"/>
      <c r="S24" s="40"/>
      <c r="T24" s="40"/>
      <c r="U24" s="40"/>
      <c r="V24" s="40"/>
      <c r="W24" s="40"/>
      <c r="X24" s="40"/>
      <c r="Y24" s="40"/>
      <c r="Z24" s="40"/>
      <c r="AA24" s="40"/>
      <c r="AB24" s="40"/>
      <c r="AC24" s="40"/>
      <c r="AD24" s="40"/>
      <c r="AE24" s="40"/>
    </row>
    <row r="25" s="2" customFormat="1" ht="12" customHeight="1">
      <c r="A25" s="40"/>
      <c r="B25" s="46"/>
      <c r="C25" s="40"/>
      <c r="D25" s="146" t="s">
        <v>38</v>
      </c>
      <c r="E25" s="40"/>
      <c r="F25" s="40"/>
      <c r="G25" s="40"/>
      <c r="H25" s="40"/>
      <c r="I25" s="151" t="s">
        <v>26</v>
      </c>
      <c r="J25" s="135" t="s">
        <v>19</v>
      </c>
      <c r="K25" s="40"/>
      <c r="L25" s="149"/>
      <c r="S25" s="40"/>
      <c r="T25" s="40"/>
      <c r="U25" s="40"/>
      <c r="V25" s="40"/>
      <c r="W25" s="40"/>
      <c r="X25" s="40"/>
      <c r="Y25" s="40"/>
      <c r="Z25" s="40"/>
      <c r="AA25" s="40"/>
      <c r="AB25" s="40"/>
      <c r="AC25" s="40"/>
      <c r="AD25" s="40"/>
      <c r="AE25" s="40"/>
    </row>
    <row r="26" s="2" customFormat="1" ht="18" customHeight="1">
      <c r="A26" s="40"/>
      <c r="B26" s="46"/>
      <c r="C26" s="40"/>
      <c r="D26" s="40"/>
      <c r="E26" s="135" t="s">
        <v>1478</v>
      </c>
      <c r="F26" s="40"/>
      <c r="G26" s="40"/>
      <c r="H26" s="40"/>
      <c r="I26" s="151" t="s">
        <v>29</v>
      </c>
      <c r="J26" s="135" t="s">
        <v>19</v>
      </c>
      <c r="K26" s="40"/>
      <c r="L26" s="149"/>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8"/>
      <c r="J27" s="40"/>
      <c r="K27" s="40"/>
      <c r="L27" s="149"/>
      <c r="S27" s="40"/>
      <c r="T27" s="40"/>
      <c r="U27" s="40"/>
      <c r="V27" s="40"/>
      <c r="W27" s="40"/>
      <c r="X27" s="40"/>
      <c r="Y27" s="40"/>
      <c r="Z27" s="40"/>
      <c r="AA27" s="40"/>
      <c r="AB27" s="40"/>
      <c r="AC27" s="40"/>
      <c r="AD27" s="40"/>
      <c r="AE27" s="40"/>
    </row>
    <row r="28" s="2" customFormat="1" ht="12" customHeight="1">
      <c r="A28" s="40"/>
      <c r="B28" s="46"/>
      <c r="C28" s="40"/>
      <c r="D28" s="146" t="s">
        <v>40</v>
      </c>
      <c r="E28" s="40"/>
      <c r="F28" s="40"/>
      <c r="G28" s="40"/>
      <c r="H28" s="40"/>
      <c r="I28" s="148"/>
      <c r="J28" s="40"/>
      <c r="K28" s="40"/>
      <c r="L28" s="149"/>
      <c r="S28" s="40"/>
      <c r="T28" s="40"/>
      <c r="U28" s="40"/>
      <c r="V28" s="40"/>
      <c r="W28" s="40"/>
      <c r="X28" s="40"/>
      <c r="Y28" s="40"/>
      <c r="Z28" s="40"/>
      <c r="AA28" s="40"/>
      <c r="AB28" s="40"/>
      <c r="AC28" s="40"/>
      <c r="AD28" s="40"/>
      <c r="AE28" s="40"/>
    </row>
    <row r="29" s="8" customFormat="1" ht="16.5" customHeight="1">
      <c r="A29" s="153"/>
      <c r="B29" s="154"/>
      <c r="C29" s="153"/>
      <c r="D29" s="153"/>
      <c r="E29" s="155" t="s">
        <v>19</v>
      </c>
      <c r="F29" s="155"/>
      <c r="G29" s="155"/>
      <c r="H29" s="155"/>
      <c r="I29" s="156"/>
      <c r="J29" s="153"/>
      <c r="K29" s="153"/>
      <c r="L29" s="157"/>
      <c r="S29" s="153"/>
      <c r="T29" s="153"/>
      <c r="U29" s="153"/>
      <c r="V29" s="153"/>
      <c r="W29" s="153"/>
      <c r="X29" s="153"/>
      <c r="Y29" s="153"/>
      <c r="Z29" s="153"/>
      <c r="AA29" s="153"/>
      <c r="AB29" s="153"/>
      <c r="AC29" s="153"/>
      <c r="AD29" s="153"/>
      <c r="AE29" s="153"/>
    </row>
    <row r="30" s="2" customFormat="1" ht="6.96" customHeight="1">
      <c r="A30" s="40"/>
      <c r="B30" s="46"/>
      <c r="C30" s="40"/>
      <c r="D30" s="40"/>
      <c r="E30" s="40"/>
      <c r="F30" s="40"/>
      <c r="G30" s="40"/>
      <c r="H30" s="40"/>
      <c r="I30" s="148"/>
      <c r="J30" s="40"/>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25.44" customHeight="1">
      <c r="A32" s="40"/>
      <c r="B32" s="46"/>
      <c r="C32" s="40"/>
      <c r="D32" s="160" t="s">
        <v>42</v>
      </c>
      <c r="E32" s="40"/>
      <c r="F32" s="40"/>
      <c r="G32" s="40"/>
      <c r="H32" s="40"/>
      <c r="I32" s="148"/>
      <c r="J32" s="161">
        <f>ROUND(J109, 2)</f>
        <v>0</v>
      </c>
      <c r="K32" s="40"/>
      <c r="L32" s="149"/>
      <c r="S32" s="40"/>
      <c r="T32" s="40"/>
      <c r="U32" s="40"/>
      <c r="V32" s="40"/>
      <c r="W32" s="40"/>
      <c r="X32" s="40"/>
      <c r="Y32" s="40"/>
      <c r="Z32" s="40"/>
      <c r="AA32" s="40"/>
      <c r="AB32" s="40"/>
      <c r="AC32" s="40"/>
      <c r="AD32" s="40"/>
      <c r="AE32" s="40"/>
    </row>
    <row r="33" s="2" customFormat="1" ht="6.96" customHeight="1">
      <c r="A33" s="40"/>
      <c r="B33" s="46"/>
      <c r="C33" s="40"/>
      <c r="D33" s="158"/>
      <c r="E33" s="158"/>
      <c r="F33" s="158"/>
      <c r="G33" s="158"/>
      <c r="H33" s="158"/>
      <c r="I33" s="159"/>
      <c r="J33" s="158"/>
      <c r="K33" s="158"/>
      <c r="L33" s="149"/>
      <c r="S33" s="40"/>
      <c r="T33" s="40"/>
      <c r="U33" s="40"/>
      <c r="V33" s="40"/>
      <c r="W33" s="40"/>
      <c r="X33" s="40"/>
      <c r="Y33" s="40"/>
      <c r="Z33" s="40"/>
      <c r="AA33" s="40"/>
      <c r="AB33" s="40"/>
      <c r="AC33" s="40"/>
      <c r="AD33" s="40"/>
      <c r="AE33" s="40"/>
    </row>
    <row r="34" s="2" customFormat="1" ht="14.4" customHeight="1">
      <c r="A34" s="40"/>
      <c r="B34" s="46"/>
      <c r="C34" s="40"/>
      <c r="D34" s="40"/>
      <c r="E34" s="40"/>
      <c r="F34" s="162" t="s">
        <v>44</v>
      </c>
      <c r="G34" s="40"/>
      <c r="H34" s="40"/>
      <c r="I34" s="163" t="s">
        <v>43</v>
      </c>
      <c r="J34" s="162" t="s">
        <v>45</v>
      </c>
      <c r="K34" s="40"/>
      <c r="L34" s="149"/>
      <c r="S34" s="40"/>
      <c r="T34" s="40"/>
      <c r="U34" s="40"/>
      <c r="V34" s="40"/>
      <c r="W34" s="40"/>
      <c r="X34" s="40"/>
      <c r="Y34" s="40"/>
      <c r="Z34" s="40"/>
      <c r="AA34" s="40"/>
      <c r="AB34" s="40"/>
      <c r="AC34" s="40"/>
      <c r="AD34" s="40"/>
      <c r="AE34" s="40"/>
    </row>
    <row r="35" s="2" customFormat="1" ht="14.4" customHeight="1">
      <c r="A35" s="40"/>
      <c r="B35" s="46"/>
      <c r="C35" s="40"/>
      <c r="D35" s="164" t="s">
        <v>46</v>
      </c>
      <c r="E35" s="146" t="s">
        <v>47</v>
      </c>
      <c r="F35" s="165">
        <f>ROUND((SUM(BE109:BE469)),  2)</f>
        <v>0</v>
      </c>
      <c r="G35" s="40"/>
      <c r="H35" s="40"/>
      <c r="I35" s="166">
        <v>0.20999999999999999</v>
      </c>
      <c r="J35" s="165">
        <f>ROUND(((SUM(BE109:BE469))*I35),  2)</f>
        <v>0</v>
      </c>
      <c r="K35" s="40"/>
      <c r="L35" s="149"/>
      <c r="S35" s="40"/>
      <c r="T35" s="40"/>
      <c r="U35" s="40"/>
      <c r="V35" s="40"/>
      <c r="W35" s="40"/>
      <c r="X35" s="40"/>
      <c r="Y35" s="40"/>
      <c r="Z35" s="40"/>
      <c r="AA35" s="40"/>
      <c r="AB35" s="40"/>
      <c r="AC35" s="40"/>
      <c r="AD35" s="40"/>
      <c r="AE35" s="40"/>
    </row>
    <row r="36" s="2" customFormat="1" ht="14.4" customHeight="1">
      <c r="A36" s="40"/>
      <c r="B36" s="46"/>
      <c r="C36" s="40"/>
      <c r="D36" s="40"/>
      <c r="E36" s="146" t="s">
        <v>48</v>
      </c>
      <c r="F36" s="165">
        <f>ROUND((SUM(BF109:BF469)),  2)</f>
        <v>0</v>
      </c>
      <c r="G36" s="40"/>
      <c r="H36" s="40"/>
      <c r="I36" s="166">
        <v>0.14999999999999999</v>
      </c>
      <c r="J36" s="165">
        <f>ROUND(((SUM(BF109:BF469))*I36),  2)</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49</v>
      </c>
      <c r="F37" s="165">
        <f>ROUND((SUM(BG109:BG469)),  2)</f>
        <v>0</v>
      </c>
      <c r="G37" s="40"/>
      <c r="H37" s="40"/>
      <c r="I37" s="166">
        <v>0.20999999999999999</v>
      </c>
      <c r="J37" s="165">
        <f>0</f>
        <v>0</v>
      </c>
      <c r="K37" s="40"/>
      <c r="L37" s="149"/>
      <c r="S37" s="40"/>
      <c r="T37" s="40"/>
      <c r="U37" s="40"/>
      <c r="V37" s="40"/>
      <c r="W37" s="40"/>
      <c r="X37" s="40"/>
      <c r="Y37" s="40"/>
      <c r="Z37" s="40"/>
      <c r="AA37" s="40"/>
      <c r="AB37" s="40"/>
      <c r="AC37" s="40"/>
      <c r="AD37" s="40"/>
      <c r="AE37" s="40"/>
    </row>
    <row r="38" hidden="1" s="2" customFormat="1" ht="14.4" customHeight="1">
      <c r="A38" s="40"/>
      <c r="B38" s="46"/>
      <c r="C38" s="40"/>
      <c r="D38" s="40"/>
      <c r="E38" s="146" t="s">
        <v>50</v>
      </c>
      <c r="F38" s="165">
        <f>ROUND((SUM(BH109:BH469)),  2)</f>
        <v>0</v>
      </c>
      <c r="G38" s="40"/>
      <c r="H38" s="40"/>
      <c r="I38" s="166">
        <v>0.14999999999999999</v>
      </c>
      <c r="J38" s="165">
        <f>0</f>
        <v>0</v>
      </c>
      <c r="K38" s="40"/>
      <c r="L38" s="149"/>
      <c r="S38" s="40"/>
      <c r="T38" s="40"/>
      <c r="U38" s="40"/>
      <c r="V38" s="40"/>
      <c r="W38" s="40"/>
      <c r="X38" s="40"/>
      <c r="Y38" s="40"/>
      <c r="Z38" s="40"/>
      <c r="AA38" s="40"/>
      <c r="AB38" s="40"/>
      <c r="AC38" s="40"/>
      <c r="AD38" s="40"/>
      <c r="AE38" s="40"/>
    </row>
    <row r="39" hidden="1" s="2" customFormat="1" ht="14.4" customHeight="1">
      <c r="A39" s="40"/>
      <c r="B39" s="46"/>
      <c r="C39" s="40"/>
      <c r="D39" s="40"/>
      <c r="E39" s="146" t="s">
        <v>51</v>
      </c>
      <c r="F39" s="165">
        <f>ROUND((SUM(BI109:BI469)),  2)</f>
        <v>0</v>
      </c>
      <c r="G39" s="40"/>
      <c r="H39" s="40"/>
      <c r="I39" s="166">
        <v>0</v>
      </c>
      <c r="J39" s="165">
        <f>0</f>
        <v>0</v>
      </c>
      <c r="K39" s="40"/>
      <c r="L39" s="149"/>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8"/>
      <c r="J40" s="40"/>
      <c r="K40" s="40"/>
      <c r="L40" s="149"/>
      <c r="S40" s="40"/>
      <c r="T40" s="40"/>
      <c r="U40" s="40"/>
      <c r="V40" s="40"/>
      <c r="W40" s="40"/>
      <c r="X40" s="40"/>
      <c r="Y40" s="40"/>
      <c r="Z40" s="40"/>
      <c r="AA40" s="40"/>
      <c r="AB40" s="40"/>
      <c r="AC40" s="40"/>
      <c r="AD40" s="40"/>
      <c r="AE40" s="40"/>
    </row>
    <row r="41" s="2" customFormat="1" ht="25.44" customHeight="1">
      <c r="A41" s="40"/>
      <c r="B41" s="46"/>
      <c r="C41" s="167"/>
      <c r="D41" s="168" t="s">
        <v>52</v>
      </c>
      <c r="E41" s="169"/>
      <c r="F41" s="169"/>
      <c r="G41" s="170" t="s">
        <v>53</v>
      </c>
      <c r="H41" s="171" t="s">
        <v>54</v>
      </c>
      <c r="I41" s="172"/>
      <c r="J41" s="173">
        <f>SUM(J32:J39)</f>
        <v>0</v>
      </c>
      <c r="K41" s="174"/>
      <c r="L41" s="149"/>
      <c r="S41" s="40"/>
      <c r="T41" s="40"/>
      <c r="U41" s="40"/>
      <c r="V41" s="40"/>
      <c r="W41" s="40"/>
      <c r="X41" s="40"/>
      <c r="Y41" s="40"/>
      <c r="Z41" s="40"/>
      <c r="AA41" s="40"/>
      <c r="AB41" s="40"/>
      <c r="AC41" s="40"/>
      <c r="AD41" s="40"/>
      <c r="AE41" s="40"/>
    </row>
    <row r="42" s="2" customFormat="1" ht="14.4" customHeight="1">
      <c r="A42" s="40"/>
      <c r="B42" s="175"/>
      <c r="C42" s="176"/>
      <c r="D42" s="176"/>
      <c r="E42" s="176"/>
      <c r="F42" s="176"/>
      <c r="G42" s="176"/>
      <c r="H42" s="176"/>
      <c r="I42" s="177"/>
      <c r="J42" s="176"/>
      <c r="K42" s="176"/>
      <c r="L42" s="149"/>
      <c r="S42" s="40"/>
      <c r="T42" s="40"/>
      <c r="U42" s="40"/>
      <c r="V42" s="40"/>
      <c r="W42" s="40"/>
      <c r="X42" s="40"/>
      <c r="Y42" s="40"/>
      <c r="Z42" s="40"/>
      <c r="AA42" s="40"/>
      <c r="AB42" s="40"/>
      <c r="AC42" s="40"/>
      <c r="AD42" s="40"/>
      <c r="AE42" s="40"/>
    </row>
    <row r="46" s="2" customFormat="1" ht="6.96" customHeight="1">
      <c r="A46" s="40"/>
      <c r="B46" s="178"/>
      <c r="C46" s="179"/>
      <c r="D46" s="179"/>
      <c r="E46" s="179"/>
      <c r="F46" s="179"/>
      <c r="G46" s="179"/>
      <c r="H46" s="179"/>
      <c r="I46" s="180"/>
      <c r="J46" s="179"/>
      <c r="K46" s="179"/>
      <c r="L46" s="149"/>
      <c r="S46" s="40"/>
      <c r="T46" s="40"/>
      <c r="U46" s="40"/>
      <c r="V46" s="40"/>
      <c r="W46" s="40"/>
      <c r="X46" s="40"/>
      <c r="Y46" s="40"/>
      <c r="Z46" s="40"/>
      <c r="AA46" s="40"/>
      <c r="AB46" s="40"/>
      <c r="AC46" s="40"/>
      <c r="AD46" s="40"/>
      <c r="AE46" s="40"/>
    </row>
    <row r="47" s="2" customFormat="1" ht="24.96" customHeight="1">
      <c r="A47" s="40"/>
      <c r="B47" s="41"/>
      <c r="C47" s="25" t="s">
        <v>131</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181" t="str">
        <f>E7</f>
        <v>Splašková kanalizace Mělice s převedením odpadníchvod do Lohenic</v>
      </c>
      <c r="F50" s="34"/>
      <c r="G50" s="34"/>
      <c r="H50" s="34"/>
      <c r="I50" s="148"/>
      <c r="J50" s="42"/>
      <c r="K50" s="42"/>
      <c r="L50" s="149"/>
      <c r="S50" s="40"/>
      <c r="T50" s="40"/>
      <c r="U50" s="40"/>
      <c r="V50" s="40"/>
      <c r="W50" s="40"/>
      <c r="X50" s="40"/>
      <c r="Y50" s="40"/>
      <c r="Z50" s="40"/>
      <c r="AA50" s="40"/>
      <c r="AB50" s="40"/>
      <c r="AC50" s="40"/>
      <c r="AD50" s="40"/>
      <c r="AE50" s="40"/>
    </row>
    <row r="51" s="1" customFormat="1" ht="12" customHeight="1">
      <c r="B51" s="23"/>
      <c r="C51" s="34" t="s">
        <v>128</v>
      </c>
      <c r="D51" s="24"/>
      <c r="E51" s="24"/>
      <c r="F51" s="24"/>
      <c r="G51" s="24"/>
      <c r="H51" s="24"/>
      <c r="I51" s="140"/>
      <c r="J51" s="24"/>
      <c r="K51" s="24"/>
      <c r="L51" s="22"/>
    </row>
    <row r="52" s="2" customFormat="1" ht="16.5" customHeight="1">
      <c r="A52" s="40"/>
      <c r="B52" s="41"/>
      <c r="C52" s="42"/>
      <c r="D52" s="42"/>
      <c r="E52" s="181" t="s">
        <v>1476</v>
      </c>
      <c r="F52" s="42"/>
      <c r="G52" s="42"/>
      <c r="H52" s="42"/>
      <c r="I52" s="148"/>
      <c r="J52" s="42"/>
      <c r="K52" s="42"/>
      <c r="L52" s="149"/>
      <c r="S52" s="40"/>
      <c r="T52" s="40"/>
      <c r="U52" s="40"/>
      <c r="V52" s="40"/>
      <c r="W52" s="40"/>
      <c r="X52" s="40"/>
      <c r="Y52" s="40"/>
      <c r="Z52" s="40"/>
      <c r="AA52" s="40"/>
      <c r="AB52" s="40"/>
      <c r="AC52" s="40"/>
      <c r="AD52" s="40"/>
      <c r="AE52" s="40"/>
    </row>
    <row r="53" s="2" customFormat="1" ht="12" customHeight="1">
      <c r="A53" s="40"/>
      <c r="B53" s="41"/>
      <c r="C53" s="34" t="s">
        <v>1216</v>
      </c>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16.5" customHeight="1">
      <c r="A54" s="40"/>
      <c r="B54" s="41"/>
      <c r="C54" s="42"/>
      <c r="D54" s="42"/>
      <c r="E54" s="71" t="str">
        <f>E11</f>
        <v>01 - Nadzemní část PSOV č.1</v>
      </c>
      <c r="F54" s="42"/>
      <c r="G54" s="42"/>
      <c r="H54" s="42"/>
      <c r="I54" s="148"/>
      <c r="J54" s="42"/>
      <c r="K54" s="42"/>
      <c r="L54" s="149"/>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8"/>
      <c r="J55" s="42"/>
      <c r="K55" s="42"/>
      <c r="L55" s="149"/>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k.ú. Mělice a Lohenice u Přelouče</v>
      </c>
      <c r="G56" s="42"/>
      <c r="H56" s="42"/>
      <c r="I56" s="151" t="s">
        <v>23</v>
      </c>
      <c r="J56" s="74" t="str">
        <f>IF(J14="","",J14)</f>
        <v>24. 5. 2019</v>
      </c>
      <c r="K56" s="42"/>
      <c r="L56" s="149"/>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8"/>
      <c r="J57" s="42"/>
      <c r="K57" s="42"/>
      <c r="L57" s="149"/>
      <c r="S57" s="40"/>
      <c r="T57" s="40"/>
      <c r="U57" s="40"/>
      <c r="V57" s="40"/>
      <c r="W57" s="40"/>
      <c r="X57" s="40"/>
      <c r="Y57" s="40"/>
      <c r="Z57" s="40"/>
      <c r="AA57" s="40"/>
      <c r="AB57" s="40"/>
      <c r="AC57" s="40"/>
      <c r="AD57" s="40"/>
      <c r="AE57" s="40"/>
    </row>
    <row r="58" s="2" customFormat="1" ht="40.05" customHeight="1">
      <c r="A58" s="40"/>
      <c r="B58" s="41"/>
      <c r="C58" s="34" t="s">
        <v>25</v>
      </c>
      <c r="D58" s="42"/>
      <c r="E58" s="42"/>
      <c r="F58" s="29" t="str">
        <f>E17</f>
        <v>Město Přelouč, Čs. Armády 1665, Přelouč</v>
      </c>
      <c r="G58" s="42"/>
      <c r="H58" s="42"/>
      <c r="I58" s="151" t="s">
        <v>33</v>
      </c>
      <c r="J58" s="38" t="str">
        <f>E23</f>
        <v>IKKO Hradec Králové,s.r.o., Bratří Štefanů 238, HK</v>
      </c>
      <c r="K58" s="42"/>
      <c r="L58" s="149"/>
      <c r="S58" s="40"/>
      <c r="T58" s="40"/>
      <c r="U58" s="40"/>
      <c r="V58" s="40"/>
      <c r="W58" s="40"/>
      <c r="X58" s="40"/>
      <c r="Y58" s="40"/>
      <c r="Z58" s="40"/>
      <c r="AA58" s="40"/>
      <c r="AB58" s="40"/>
      <c r="AC58" s="40"/>
      <c r="AD58" s="40"/>
      <c r="AE58" s="40"/>
    </row>
    <row r="59" s="2" customFormat="1" ht="15.15" customHeight="1">
      <c r="A59" s="40"/>
      <c r="B59" s="41"/>
      <c r="C59" s="34" t="s">
        <v>31</v>
      </c>
      <c r="D59" s="42"/>
      <c r="E59" s="42"/>
      <c r="F59" s="29" t="str">
        <f>IF(E20="","",E20)</f>
        <v>Vyplň údaj</v>
      </c>
      <c r="G59" s="42"/>
      <c r="H59" s="42"/>
      <c r="I59" s="151" t="s">
        <v>38</v>
      </c>
      <c r="J59" s="38" t="str">
        <f>E26</f>
        <v>V. Lédl</v>
      </c>
      <c r="K59" s="42"/>
      <c r="L59" s="149"/>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8"/>
      <c r="J60" s="42"/>
      <c r="K60" s="42"/>
      <c r="L60" s="149"/>
      <c r="S60" s="40"/>
      <c r="T60" s="40"/>
      <c r="U60" s="40"/>
      <c r="V60" s="40"/>
      <c r="W60" s="40"/>
      <c r="X60" s="40"/>
      <c r="Y60" s="40"/>
      <c r="Z60" s="40"/>
      <c r="AA60" s="40"/>
      <c r="AB60" s="40"/>
      <c r="AC60" s="40"/>
      <c r="AD60" s="40"/>
      <c r="AE60" s="40"/>
    </row>
    <row r="61" s="2" customFormat="1" ht="29.28" customHeight="1">
      <c r="A61" s="40"/>
      <c r="B61" s="41"/>
      <c r="C61" s="182" t="s">
        <v>132</v>
      </c>
      <c r="D61" s="183"/>
      <c r="E61" s="183"/>
      <c r="F61" s="183"/>
      <c r="G61" s="183"/>
      <c r="H61" s="183"/>
      <c r="I61" s="184"/>
      <c r="J61" s="185" t="s">
        <v>133</v>
      </c>
      <c r="K61" s="183"/>
      <c r="L61" s="149"/>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8"/>
      <c r="J62" s="42"/>
      <c r="K62" s="42"/>
      <c r="L62" s="149"/>
      <c r="S62" s="40"/>
      <c r="T62" s="40"/>
      <c r="U62" s="40"/>
      <c r="V62" s="40"/>
      <c r="W62" s="40"/>
      <c r="X62" s="40"/>
      <c r="Y62" s="40"/>
      <c r="Z62" s="40"/>
      <c r="AA62" s="40"/>
      <c r="AB62" s="40"/>
      <c r="AC62" s="40"/>
      <c r="AD62" s="40"/>
      <c r="AE62" s="40"/>
    </row>
    <row r="63" s="2" customFormat="1" ht="22.8" customHeight="1">
      <c r="A63" s="40"/>
      <c r="B63" s="41"/>
      <c r="C63" s="186" t="s">
        <v>74</v>
      </c>
      <c r="D63" s="42"/>
      <c r="E63" s="42"/>
      <c r="F63" s="42"/>
      <c r="G63" s="42"/>
      <c r="H63" s="42"/>
      <c r="I63" s="148"/>
      <c r="J63" s="104">
        <f>J109</f>
        <v>0</v>
      </c>
      <c r="K63" s="42"/>
      <c r="L63" s="149"/>
      <c r="S63" s="40"/>
      <c r="T63" s="40"/>
      <c r="U63" s="40"/>
      <c r="V63" s="40"/>
      <c r="W63" s="40"/>
      <c r="X63" s="40"/>
      <c r="Y63" s="40"/>
      <c r="Z63" s="40"/>
      <c r="AA63" s="40"/>
      <c r="AB63" s="40"/>
      <c r="AC63" s="40"/>
      <c r="AD63" s="40"/>
      <c r="AE63" s="40"/>
      <c r="AU63" s="19" t="s">
        <v>134</v>
      </c>
    </row>
    <row r="64" s="9" customFormat="1" ht="24.96" customHeight="1">
      <c r="A64" s="9"/>
      <c r="B64" s="187"/>
      <c r="C64" s="188"/>
      <c r="D64" s="189" t="s">
        <v>761</v>
      </c>
      <c r="E64" s="190"/>
      <c r="F64" s="190"/>
      <c r="G64" s="190"/>
      <c r="H64" s="190"/>
      <c r="I64" s="191"/>
      <c r="J64" s="192">
        <f>J110</f>
        <v>0</v>
      </c>
      <c r="K64" s="188"/>
      <c r="L64" s="193"/>
      <c r="S64" s="9"/>
      <c r="T64" s="9"/>
      <c r="U64" s="9"/>
      <c r="V64" s="9"/>
      <c r="W64" s="9"/>
      <c r="X64" s="9"/>
      <c r="Y64" s="9"/>
      <c r="Z64" s="9"/>
      <c r="AA64" s="9"/>
      <c r="AB64" s="9"/>
      <c r="AC64" s="9"/>
      <c r="AD64" s="9"/>
      <c r="AE64" s="9"/>
    </row>
    <row r="65" s="10" customFormat="1" ht="19.92" customHeight="1">
      <c r="A65" s="10"/>
      <c r="B65" s="194"/>
      <c r="C65" s="127"/>
      <c r="D65" s="195" t="s">
        <v>136</v>
      </c>
      <c r="E65" s="196"/>
      <c r="F65" s="196"/>
      <c r="G65" s="196"/>
      <c r="H65" s="196"/>
      <c r="I65" s="197"/>
      <c r="J65" s="198">
        <f>J111</f>
        <v>0</v>
      </c>
      <c r="K65" s="127"/>
      <c r="L65" s="199"/>
      <c r="S65" s="10"/>
      <c r="T65" s="10"/>
      <c r="U65" s="10"/>
      <c r="V65" s="10"/>
      <c r="W65" s="10"/>
      <c r="X65" s="10"/>
      <c r="Y65" s="10"/>
      <c r="Z65" s="10"/>
      <c r="AA65" s="10"/>
      <c r="AB65" s="10"/>
      <c r="AC65" s="10"/>
      <c r="AD65" s="10"/>
      <c r="AE65" s="10"/>
    </row>
    <row r="66" s="10" customFormat="1" ht="19.92" customHeight="1">
      <c r="A66" s="10"/>
      <c r="B66" s="194"/>
      <c r="C66" s="127"/>
      <c r="D66" s="195" t="s">
        <v>137</v>
      </c>
      <c r="E66" s="196"/>
      <c r="F66" s="196"/>
      <c r="G66" s="196"/>
      <c r="H66" s="196"/>
      <c r="I66" s="197"/>
      <c r="J66" s="198">
        <f>J154</f>
        <v>0</v>
      </c>
      <c r="K66" s="127"/>
      <c r="L66" s="199"/>
      <c r="S66" s="10"/>
      <c r="T66" s="10"/>
      <c r="U66" s="10"/>
      <c r="V66" s="10"/>
      <c r="W66" s="10"/>
      <c r="X66" s="10"/>
      <c r="Y66" s="10"/>
      <c r="Z66" s="10"/>
      <c r="AA66" s="10"/>
      <c r="AB66" s="10"/>
      <c r="AC66" s="10"/>
      <c r="AD66" s="10"/>
      <c r="AE66" s="10"/>
    </row>
    <row r="67" s="10" customFormat="1" ht="19.92" customHeight="1">
      <c r="A67" s="10"/>
      <c r="B67" s="194"/>
      <c r="C67" s="127"/>
      <c r="D67" s="195" t="s">
        <v>138</v>
      </c>
      <c r="E67" s="196"/>
      <c r="F67" s="196"/>
      <c r="G67" s="196"/>
      <c r="H67" s="196"/>
      <c r="I67" s="197"/>
      <c r="J67" s="198">
        <f>J189</f>
        <v>0</v>
      </c>
      <c r="K67" s="127"/>
      <c r="L67" s="199"/>
      <c r="S67" s="10"/>
      <c r="T67" s="10"/>
      <c r="U67" s="10"/>
      <c r="V67" s="10"/>
      <c r="W67" s="10"/>
      <c r="X67" s="10"/>
      <c r="Y67" s="10"/>
      <c r="Z67" s="10"/>
      <c r="AA67" s="10"/>
      <c r="AB67" s="10"/>
      <c r="AC67" s="10"/>
      <c r="AD67" s="10"/>
      <c r="AE67" s="10"/>
    </row>
    <row r="68" s="10" customFormat="1" ht="19.92" customHeight="1">
      <c r="A68" s="10"/>
      <c r="B68" s="194"/>
      <c r="C68" s="127"/>
      <c r="D68" s="195" t="s">
        <v>139</v>
      </c>
      <c r="E68" s="196"/>
      <c r="F68" s="196"/>
      <c r="G68" s="196"/>
      <c r="H68" s="196"/>
      <c r="I68" s="197"/>
      <c r="J68" s="198">
        <f>J202</f>
        <v>0</v>
      </c>
      <c r="K68" s="127"/>
      <c r="L68" s="199"/>
      <c r="S68" s="10"/>
      <c r="T68" s="10"/>
      <c r="U68" s="10"/>
      <c r="V68" s="10"/>
      <c r="W68" s="10"/>
      <c r="X68" s="10"/>
      <c r="Y68" s="10"/>
      <c r="Z68" s="10"/>
      <c r="AA68" s="10"/>
      <c r="AB68" s="10"/>
      <c r="AC68" s="10"/>
      <c r="AD68" s="10"/>
      <c r="AE68" s="10"/>
    </row>
    <row r="69" s="10" customFormat="1" ht="19.92" customHeight="1">
      <c r="A69" s="10"/>
      <c r="B69" s="194"/>
      <c r="C69" s="127"/>
      <c r="D69" s="195" t="s">
        <v>1218</v>
      </c>
      <c r="E69" s="196"/>
      <c r="F69" s="196"/>
      <c r="G69" s="196"/>
      <c r="H69" s="196"/>
      <c r="I69" s="197"/>
      <c r="J69" s="198">
        <f>J216</f>
        <v>0</v>
      </c>
      <c r="K69" s="127"/>
      <c r="L69" s="199"/>
      <c r="S69" s="10"/>
      <c r="T69" s="10"/>
      <c r="U69" s="10"/>
      <c r="V69" s="10"/>
      <c r="W69" s="10"/>
      <c r="X69" s="10"/>
      <c r="Y69" s="10"/>
      <c r="Z69" s="10"/>
      <c r="AA69" s="10"/>
      <c r="AB69" s="10"/>
      <c r="AC69" s="10"/>
      <c r="AD69" s="10"/>
      <c r="AE69" s="10"/>
    </row>
    <row r="70" s="10" customFormat="1" ht="19.92" customHeight="1">
      <c r="A70" s="10"/>
      <c r="B70" s="194"/>
      <c r="C70" s="127"/>
      <c r="D70" s="195" t="s">
        <v>1479</v>
      </c>
      <c r="E70" s="196"/>
      <c r="F70" s="196"/>
      <c r="G70" s="196"/>
      <c r="H70" s="196"/>
      <c r="I70" s="197"/>
      <c r="J70" s="198">
        <f>J228</f>
        <v>0</v>
      </c>
      <c r="K70" s="127"/>
      <c r="L70" s="199"/>
      <c r="S70" s="10"/>
      <c r="T70" s="10"/>
      <c r="U70" s="10"/>
      <c r="V70" s="10"/>
      <c r="W70" s="10"/>
      <c r="X70" s="10"/>
      <c r="Y70" s="10"/>
      <c r="Z70" s="10"/>
      <c r="AA70" s="10"/>
      <c r="AB70" s="10"/>
      <c r="AC70" s="10"/>
      <c r="AD70" s="10"/>
      <c r="AE70" s="10"/>
    </row>
    <row r="71" s="10" customFormat="1" ht="19.92" customHeight="1">
      <c r="A71" s="10"/>
      <c r="B71" s="194"/>
      <c r="C71" s="127"/>
      <c r="D71" s="195" t="s">
        <v>1341</v>
      </c>
      <c r="E71" s="196"/>
      <c r="F71" s="196"/>
      <c r="G71" s="196"/>
      <c r="H71" s="196"/>
      <c r="I71" s="197"/>
      <c r="J71" s="198">
        <f>J292</f>
        <v>0</v>
      </c>
      <c r="K71" s="127"/>
      <c r="L71" s="199"/>
      <c r="S71" s="10"/>
      <c r="T71" s="10"/>
      <c r="U71" s="10"/>
      <c r="V71" s="10"/>
      <c r="W71" s="10"/>
      <c r="X71" s="10"/>
      <c r="Y71" s="10"/>
      <c r="Z71" s="10"/>
      <c r="AA71" s="10"/>
      <c r="AB71" s="10"/>
      <c r="AC71" s="10"/>
      <c r="AD71" s="10"/>
      <c r="AE71" s="10"/>
    </row>
    <row r="72" s="10" customFormat="1" ht="19.92" customHeight="1">
      <c r="A72" s="10"/>
      <c r="B72" s="194"/>
      <c r="C72" s="127"/>
      <c r="D72" s="195" t="s">
        <v>143</v>
      </c>
      <c r="E72" s="196"/>
      <c r="F72" s="196"/>
      <c r="G72" s="196"/>
      <c r="H72" s="196"/>
      <c r="I72" s="197"/>
      <c r="J72" s="198">
        <f>J310</f>
        <v>0</v>
      </c>
      <c r="K72" s="127"/>
      <c r="L72" s="199"/>
      <c r="S72" s="10"/>
      <c r="T72" s="10"/>
      <c r="U72" s="10"/>
      <c r="V72" s="10"/>
      <c r="W72" s="10"/>
      <c r="X72" s="10"/>
      <c r="Y72" s="10"/>
      <c r="Z72" s="10"/>
      <c r="AA72" s="10"/>
      <c r="AB72" s="10"/>
      <c r="AC72" s="10"/>
      <c r="AD72" s="10"/>
      <c r="AE72" s="10"/>
    </row>
    <row r="73" s="9" customFormat="1" ht="24.96" customHeight="1">
      <c r="A73" s="9"/>
      <c r="B73" s="187"/>
      <c r="C73" s="188"/>
      <c r="D73" s="189" t="s">
        <v>144</v>
      </c>
      <c r="E73" s="190"/>
      <c r="F73" s="190"/>
      <c r="G73" s="190"/>
      <c r="H73" s="190"/>
      <c r="I73" s="191"/>
      <c r="J73" s="192">
        <f>J313</f>
        <v>0</v>
      </c>
      <c r="K73" s="188"/>
      <c r="L73" s="193"/>
      <c r="S73" s="9"/>
      <c r="T73" s="9"/>
      <c r="U73" s="9"/>
      <c r="V73" s="9"/>
      <c r="W73" s="9"/>
      <c r="X73" s="9"/>
      <c r="Y73" s="9"/>
      <c r="Z73" s="9"/>
      <c r="AA73" s="9"/>
      <c r="AB73" s="9"/>
      <c r="AC73" s="9"/>
      <c r="AD73" s="9"/>
      <c r="AE73" s="9"/>
    </row>
    <row r="74" s="10" customFormat="1" ht="19.92" customHeight="1">
      <c r="A74" s="10"/>
      <c r="B74" s="194"/>
      <c r="C74" s="127"/>
      <c r="D74" s="195" t="s">
        <v>1480</v>
      </c>
      <c r="E74" s="196"/>
      <c r="F74" s="196"/>
      <c r="G74" s="196"/>
      <c r="H74" s="196"/>
      <c r="I74" s="197"/>
      <c r="J74" s="198">
        <f>J314</f>
        <v>0</v>
      </c>
      <c r="K74" s="127"/>
      <c r="L74" s="199"/>
      <c r="S74" s="10"/>
      <c r="T74" s="10"/>
      <c r="U74" s="10"/>
      <c r="V74" s="10"/>
      <c r="W74" s="10"/>
      <c r="X74" s="10"/>
      <c r="Y74" s="10"/>
      <c r="Z74" s="10"/>
      <c r="AA74" s="10"/>
      <c r="AB74" s="10"/>
      <c r="AC74" s="10"/>
      <c r="AD74" s="10"/>
      <c r="AE74" s="10"/>
    </row>
    <row r="75" s="10" customFormat="1" ht="19.92" customHeight="1">
      <c r="A75" s="10"/>
      <c r="B75" s="194"/>
      <c r="C75" s="127"/>
      <c r="D75" s="195" t="s">
        <v>1481</v>
      </c>
      <c r="E75" s="196"/>
      <c r="F75" s="196"/>
      <c r="G75" s="196"/>
      <c r="H75" s="196"/>
      <c r="I75" s="197"/>
      <c r="J75" s="198">
        <f>J336</f>
        <v>0</v>
      </c>
      <c r="K75" s="127"/>
      <c r="L75" s="199"/>
      <c r="S75" s="10"/>
      <c r="T75" s="10"/>
      <c r="U75" s="10"/>
      <c r="V75" s="10"/>
      <c r="W75" s="10"/>
      <c r="X75" s="10"/>
      <c r="Y75" s="10"/>
      <c r="Z75" s="10"/>
      <c r="AA75" s="10"/>
      <c r="AB75" s="10"/>
      <c r="AC75" s="10"/>
      <c r="AD75" s="10"/>
      <c r="AE75" s="10"/>
    </row>
    <row r="76" s="10" customFormat="1" ht="19.92" customHeight="1">
      <c r="A76" s="10"/>
      <c r="B76" s="194"/>
      <c r="C76" s="127"/>
      <c r="D76" s="195" t="s">
        <v>1482</v>
      </c>
      <c r="E76" s="196"/>
      <c r="F76" s="196"/>
      <c r="G76" s="196"/>
      <c r="H76" s="196"/>
      <c r="I76" s="197"/>
      <c r="J76" s="198">
        <f>J352</f>
        <v>0</v>
      </c>
      <c r="K76" s="127"/>
      <c r="L76" s="199"/>
      <c r="S76" s="10"/>
      <c r="T76" s="10"/>
      <c r="U76" s="10"/>
      <c r="V76" s="10"/>
      <c r="W76" s="10"/>
      <c r="X76" s="10"/>
      <c r="Y76" s="10"/>
      <c r="Z76" s="10"/>
      <c r="AA76" s="10"/>
      <c r="AB76" s="10"/>
      <c r="AC76" s="10"/>
      <c r="AD76" s="10"/>
      <c r="AE76" s="10"/>
    </row>
    <row r="77" s="10" customFormat="1" ht="19.92" customHeight="1">
      <c r="A77" s="10"/>
      <c r="B77" s="194"/>
      <c r="C77" s="127"/>
      <c r="D77" s="195" t="s">
        <v>1483</v>
      </c>
      <c r="E77" s="196"/>
      <c r="F77" s="196"/>
      <c r="G77" s="196"/>
      <c r="H77" s="196"/>
      <c r="I77" s="197"/>
      <c r="J77" s="198">
        <f>J377</f>
        <v>0</v>
      </c>
      <c r="K77" s="127"/>
      <c r="L77" s="199"/>
      <c r="S77" s="10"/>
      <c r="T77" s="10"/>
      <c r="U77" s="10"/>
      <c r="V77" s="10"/>
      <c r="W77" s="10"/>
      <c r="X77" s="10"/>
      <c r="Y77" s="10"/>
      <c r="Z77" s="10"/>
      <c r="AA77" s="10"/>
      <c r="AB77" s="10"/>
      <c r="AC77" s="10"/>
      <c r="AD77" s="10"/>
      <c r="AE77" s="10"/>
    </row>
    <row r="78" s="10" customFormat="1" ht="19.92" customHeight="1">
      <c r="A78" s="10"/>
      <c r="B78" s="194"/>
      <c r="C78" s="127"/>
      <c r="D78" s="195" t="s">
        <v>1484</v>
      </c>
      <c r="E78" s="196"/>
      <c r="F78" s="196"/>
      <c r="G78" s="196"/>
      <c r="H78" s="196"/>
      <c r="I78" s="197"/>
      <c r="J78" s="198">
        <f>J383</f>
        <v>0</v>
      </c>
      <c r="K78" s="127"/>
      <c r="L78" s="199"/>
      <c r="S78" s="10"/>
      <c r="T78" s="10"/>
      <c r="U78" s="10"/>
      <c r="V78" s="10"/>
      <c r="W78" s="10"/>
      <c r="X78" s="10"/>
      <c r="Y78" s="10"/>
      <c r="Z78" s="10"/>
      <c r="AA78" s="10"/>
      <c r="AB78" s="10"/>
      <c r="AC78" s="10"/>
      <c r="AD78" s="10"/>
      <c r="AE78" s="10"/>
    </row>
    <row r="79" s="10" customFormat="1" ht="19.92" customHeight="1">
      <c r="A79" s="10"/>
      <c r="B79" s="194"/>
      <c r="C79" s="127"/>
      <c r="D79" s="195" t="s">
        <v>1485</v>
      </c>
      <c r="E79" s="196"/>
      <c r="F79" s="196"/>
      <c r="G79" s="196"/>
      <c r="H79" s="196"/>
      <c r="I79" s="197"/>
      <c r="J79" s="198">
        <f>J401</f>
        <v>0</v>
      </c>
      <c r="K79" s="127"/>
      <c r="L79" s="199"/>
      <c r="S79" s="10"/>
      <c r="T79" s="10"/>
      <c r="U79" s="10"/>
      <c r="V79" s="10"/>
      <c r="W79" s="10"/>
      <c r="X79" s="10"/>
      <c r="Y79" s="10"/>
      <c r="Z79" s="10"/>
      <c r="AA79" s="10"/>
      <c r="AB79" s="10"/>
      <c r="AC79" s="10"/>
      <c r="AD79" s="10"/>
      <c r="AE79" s="10"/>
    </row>
    <row r="80" s="10" customFormat="1" ht="19.92" customHeight="1">
      <c r="A80" s="10"/>
      <c r="B80" s="194"/>
      <c r="C80" s="127"/>
      <c r="D80" s="195" t="s">
        <v>1486</v>
      </c>
      <c r="E80" s="196"/>
      <c r="F80" s="196"/>
      <c r="G80" s="196"/>
      <c r="H80" s="196"/>
      <c r="I80" s="197"/>
      <c r="J80" s="198">
        <f>J407</f>
        <v>0</v>
      </c>
      <c r="K80" s="127"/>
      <c r="L80" s="199"/>
      <c r="S80" s="10"/>
      <c r="T80" s="10"/>
      <c r="U80" s="10"/>
      <c r="V80" s="10"/>
      <c r="W80" s="10"/>
      <c r="X80" s="10"/>
      <c r="Y80" s="10"/>
      <c r="Z80" s="10"/>
      <c r="AA80" s="10"/>
      <c r="AB80" s="10"/>
      <c r="AC80" s="10"/>
      <c r="AD80" s="10"/>
      <c r="AE80" s="10"/>
    </row>
    <row r="81" s="10" customFormat="1" ht="19.92" customHeight="1">
      <c r="A81" s="10"/>
      <c r="B81" s="194"/>
      <c r="C81" s="127"/>
      <c r="D81" s="195" t="s">
        <v>145</v>
      </c>
      <c r="E81" s="196"/>
      <c r="F81" s="196"/>
      <c r="G81" s="196"/>
      <c r="H81" s="196"/>
      <c r="I81" s="197"/>
      <c r="J81" s="198">
        <f>J409</f>
        <v>0</v>
      </c>
      <c r="K81" s="127"/>
      <c r="L81" s="199"/>
      <c r="S81" s="10"/>
      <c r="T81" s="10"/>
      <c r="U81" s="10"/>
      <c r="V81" s="10"/>
      <c r="W81" s="10"/>
      <c r="X81" s="10"/>
      <c r="Y81" s="10"/>
      <c r="Z81" s="10"/>
      <c r="AA81" s="10"/>
      <c r="AB81" s="10"/>
      <c r="AC81" s="10"/>
      <c r="AD81" s="10"/>
      <c r="AE81" s="10"/>
    </row>
    <row r="82" s="10" customFormat="1" ht="19.92" customHeight="1">
      <c r="A82" s="10"/>
      <c r="B82" s="194"/>
      <c r="C82" s="127"/>
      <c r="D82" s="195" t="s">
        <v>1487</v>
      </c>
      <c r="E82" s="196"/>
      <c r="F82" s="196"/>
      <c r="G82" s="196"/>
      <c r="H82" s="196"/>
      <c r="I82" s="197"/>
      <c r="J82" s="198">
        <f>J412</f>
        <v>0</v>
      </c>
      <c r="K82" s="127"/>
      <c r="L82" s="199"/>
      <c r="S82" s="10"/>
      <c r="T82" s="10"/>
      <c r="U82" s="10"/>
      <c r="V82" s="10"/>
      <c r="W82" s="10"/>
      <c r="X82" s="10"/>
      <c r="Y82" s="10"/>
      <c r="Z82" s="10"/>
      <c r="AA82" s="10"/>
      <c r="AB82" s="10"/>
      <c r="AC82" s="10"/>
      <c r="AD82" s="10"/>
      <c r="AE82" s="10"/>
    </row>
    <row r="83" s="10" customFormat="1" ht="19.92" customHeight="1">
      <c r="A83" s="10"/>
      <c r="B83" s="194"/>
      <c r="C83" s="127"/>
      <c r="D83" s="195" t="s">
        <v>1488</v>
      </c>
      <c r="E83" s="196"/>
      <c r="F83" s="196"/>
      <c r="G83" s="196"/>
      <c r="H83" s="196"/>
      <c r="I83" s="197"/>
      <c r="J83" s="198">
        <f>J434</f>
        <v>0</v>
      </c>
      <c r="K83" s="127"/>
      <c r="L83" s="199"/>
      <c r="S83" s="10"/>
      <c r="T83" s="10"/>
      <c r="U83" s="10"/>
      <c r="V83" s="10"/>
      <c r="W83" s="10"/>
      <c r="X83" s="10"/>
      <c r="Y83" s="10"/>
      <c r="Z83" s="10"/>
      <c r="AA83" s="10"/>
      <c r="AB83" s="10"/>
      <c r="AC83" s="10"/>
      <c r="AD83" s="10"/>
      <c r="AE83" s="10"/>
    </row>
    <row r="84" s="10" customFormat="1" ht="19.92" customHeight="1">
      <c r="A84" s="10"/>
      <c r="B84" s="194"/>
      <c r="C84" s="127"/>
      <c r="D84" s="195" t="s">
        <v>1489</v>
      </c>
      <c r="E84" s="196"/>
      <c r="F84" s="196"/>
      <c r="G84" s="196"/>
      <c r="H84" s="196"/>
      <c r="I84" s="197"/>
      <c r="J84" s="198">
        <f>J444</f>
        <v>0</v>
      </c>
      <c r="K84" s="127"/>
      <c r="L84" s="199"/>
      <c r="S84" s="10"/>
      <c r="T84" s="10"/>
      <c r="U84" s="10"/>
      <c r="V84" s="10"/>
      <c r="W84" s="10"/>
      <c r="X84" s="10"/>
      <c r="Y84" s="10"/>
      <c r="Z84" s="10"/>
      <c r="AA84" s="10"/>
      <c r="AB84" s="10"/>
      <c r="AC84" s="10"/>
      <c r="AD84" s="10"/>
      <c r="AE84" s="10"/>
    </row>
    <row r="85" s="9" customFormat="1" ht="24.96" customHeight="1">
      <c r="A85" s="9"/>
      <c r="B85" s="187"/>
      <c r="C85" s="188"/>
      <c r="D85" s="189" t="s">
        <v>146</v>
      </c>
      <c r="E85" s="190"/>
      <c r="F85" s="190"/>
      <c r="G85" s="190"/>
      <c r="H85" s="190"/>
      <c r="I85" s="191"/>
      <c r="J85" s="192">
        <f>J449</f>
        <v>0</v>
      </c>
      <c r="K85" s="188"/>
      <c r="L85" s="193"/>
      <c r="S85" s="9"/>
      <c r="T85" s="9"/>
      <c r="U85" s="9"/>
      <c r="V85" s="9"/>
      <c r="W85" s="9"/>
      <c r="X85" s="9"/>
      <c r="Y85" s="9"/>
      <c r="Z85" s="9"/>
      <c r="AA85" s="9"/>
      <c r="AB85" s="9"/>
      <c r="AC85" s="9"/>
      <c r="AD85" s="9"/>
      <c r="AE85" s="9"/>
    </row>
    <row r="86" s="10" customFormat="1" ht="19.92" customHeight="1">
      <c r="A86" s="10"/>
      <c r="B86" s="194"/>
      <c r="C86" s="127"/>
      <c r="D86" s="195" t="s">
        <v>1490</v>
      </c>
      <c r="E86" s="196"/>
      <c r="F86" s="196"/>
      <c r="G86" s="196"/>
      <c r="H86" s="196"/>
      <c r="I86" s="197"/>
      <c r="J86" s="198">
        <f>J450</f>
        <v>0</v>
      </c>
      <c r="K86" s="127"/>
      <c r="L86" s="199"/>
      <c r="S86" s="10"/>
      <c r="T86" s="10"/>
      <c r="U86" s="10"/>
      <c r="V86" s="10"/>
      <c r="W86" s="10"/>
      <c r="X86" s="10"/>
      <c r="Y86" s="10"/>
      <c r="Z86" s="10"/>
      <c r="AA86" s="10"/>
      <c r="AB86" s="10"/>
      <c r="AC86" s="10"/>
      <c r="AD86" s="10"/>
      <c r="AE86" s="10"/>
    </row>
    <row r="87" s="10" customFormat="1" ht="14.88" customHeight="1">
      <c r="A87" s="10"/>
      <c r="B87" s="194"/>
      <c r="C87" s="127"/>
      <c r="D87" s="195" t="s">
        <v>1491</v>
      </c>
      <c r="E87" s="196"/>
      <c r="F87" s="196"/>
      <c r="G87" s="196"/>
      <c r="H87" s="196"/>
      <c r="I87" s="197"/>
      <c r="J87" s="198">
        <f>J451</f>
        <v>0</v>
      </c>
      <c r="K87" s="127"/>
      <c r="L87" s="199"/>
      <c r="S87" s="10"/>
      <c r="T87" s="10"/>
      <c r="U87" s="10"/>
      <c r="V87" s="10"/>
      <c r="W87" s="10"/>
      <c r="X87" s="10"/>
      <c r="Y87" s="10"/>
      <c r="Z87" s="10"/>
      <c r="AA87" s="10"/>
      <c r="AB87" s="10"/>
      <c r="AC87" s="10"/>
      <c r="AD87" s="10"/>
      <c r="AE87" s="10"/>
    </row>
    <row r="88" s="2" customFormat="1" ht="21.84" customHeight="1">
      <c r="A88" s="40"/>
      <c r="B88" s="41"/>
      <c r="C88" s="42"/>
      <c r="D88" s="42"/>
      <c r="E88" s="42"/>
      <c r="F88" s="42"/>
      <c r="G88" s="42"/>
      <c r="H88" s="42"/>
      <c r="I88" s="148"/>
      <c r="J88" s="42"/>
      <c r="K88" s="42"/>
      <c r="L88" s="149"/>
      <c r="S88" s="40"/>
      <c r="T88" s="40"/>
      <c r="U88" s="40"/>
      <c r="V88" s="40"/>
      <c r="W88" s="40"/>
      <c r="X88" s="40"/>
      <c r="Y88" s="40"/>
      <c r="Z88" s="40"/>
      <c r="AA88" s="40"/>
      <c r="AB88" s="40"/>
      <c r="AC88" s="40"/>
      <c r="AD88" s="40"/>
      <c r="AE88" s="40"/>
    </row>
    <row r="89" s="2" customFormat="1" ht="6.96" customHeight="1">
      <c r="A89" s="40"/>
      <c r="B89" s="61"/>
      <c r="C89" s="62"/>
      <c r="D89" s="62"/>
      <c r="E89" s="62"/>
      <c r="F89" s="62"/>
      <c r="G89" s="62"/>
      <c r="H89" s="62"/>
      <c r="I89" s="177"/>
      <c r="J89" s="62"/>
      <c r="K89" s="62"/>
      <c r="L89" s="149"/>
      <c r="S89" s="40"/>
      <c r="T89" s="40"/>
      <c r="U89" s="40"/>
      <c r="V89" s="40"/>
      <c r="W89" s="40"/>
      <c r="X89" s="40"/>
      <c r="Y89" s="40"/>
      <c r="Z89" s="40"/>
      <c r="AA89" s="40"/>
      <c r="AB89" s="40"/>
      <c r="AC89" s="40"/>
      <c r="AD89" s="40"/>
      <c r="AE89" s="40"/>
    </row>
    <row r="93" s="2" customFormat="1" ht="6.96" customHeight="1">
      <c r="A93" s="40"/>
      <c r="B93" s="63"/>
      <c r="C93" s="64"/>
      <c r="D93" s="64"/>
      <c r="E93" s="64"/>
      <c r="F93" s="64"/>
      <c r="G93" s="64"/>
      <c r="H93" s="64"/>
      <c r="I93" s="180"/>
      <c r="J93" s="64"/>
      <c r="K93" s="64"/>
      <c r="L93" s="149"/>
      <c r="S93" s="40"/>
      <c r="T93" s="40"/>
      <c r="U93" s="40"/>
      <c r="V93" s="40"/>
      <c r="W93" s="40"/>
      <c r="X93" s="40"/>
      <c r="Y93" s="40"/>
      <c r="Z93" s="40"/>
      <c r="AA93" s="40"/>
      <c r="AB93" s="40"/>
      <c r="AC93" s="40"/>
      <c r="AD93" s="40"/>
      <c r="AE93" s="40"/>
    </row>
    <row r="94" s="2" customFormat="1" ht="24.96" customHeight="1">
      <c r="A94" s="40"/>
      <c r="B94" s="41"/>
      <c r="C94" s="25" t="s">
        <v>148</v>
      </c>
      <c r="D94" s="42"/>
      <c r="E94" s="42"/>
      <c r="F94" s="42"/>
      <c r="G94" s="42"/>
      <c r="H94" s="42"/>
      <c r="I94" s="148"/>
      <c r="J94" s="42"/>
      <c r="K94" s="42"/>
      <c r="L94" s="149"/>
      <c r="S94" s="40"/>
      <c r="T94" s="40"/>
      <c r="U94" s="40"/>
      <c r="V94" s="40"/>
      <c r="W94" s="40"/>
      <c r="X94" s="40"/>
      <c r="Y94" s="40"/>
      <c r="Z94" s="40"/>
      <c r="AA94" s="40"/>
      <c r="AB94" s="40"/>
      <c r="AC94" s="40"/>
      <c r="AD94" s="40"/>
      <c r="AE94" s="40"/>
    </row>
    <row r="95" s="2" customFormat="1" ht="6.96" customHeight="1">
      <c r="A95" s="40"/>
      <c r="B95" s="41"/>
      <c r="C95" s="42"/>
      <c r="D95" s="42"/>
      <c r="E95" s="42"/>
      <c r="F95" s="42"/>
      <c r="G95" s="42"/>
      <c r="H95" s="42"/>
      <c r="I95" s="148"/>
      <c r="J95" s="42"/>
      <c r="K95" s="42"/>
      <c r="L95" s="149"/>
      <c r="S95" s="40"/>
      <c r="T95" s="40"/>
      <c r="U95" s="40"/>
      <c r="V95" s="40"/>
      <c r="W95" s="40"/>
      <c r="X95" s="40"/>
      <c r="Y95" s="40"/>
      <c r="Z95" s="40"/>
      <c r="AA95" s="40"/>
      <c r="AB95" s="40"/>
      <c r="AC95" s="40"/>
      <c r="AD95" s="40"/>
      <c r="AE95" s="40"/>
    </row>
    <row r="96" s="2" customFormat="1" ht="12" customHeight="1">
      <c r="A96" s="40"/>
      <c r="B96" s="41"/>
      <c r="C96" s="34" t="s">
        <v>16</v>
      </c>
      <c r="D96" s="42"/>
      <c r="E96" s="42"/>
      <c r="F96" s="42"/>
      <c r="G96" s="42"/>
      <c r="H96" s="42"/>
      <c r="I96" s="148"/>
      <c r="J96" s="42"/>
      <c r="K96" s="42"/>
      <c r="L96" s="149"/>
      <c r="S96" s="40"/>
      <c r="T96" s="40"/>
      <c r="U96" s="40"/>
      <c r="V96" s="40"/>
      <c r="W96" s="40"/>
      <c r="X96" s="40"/>
      <c r="Y96" s="40"/>
      <c r="Z96" s="40"/>
      <c r="AA96" s="40"/>
      <c r="AB96" s="40"/>
      <c r="AC96" s="40"/>
      <c r="AD96" s="40"/>
      <c r="AE96" s="40"/>
    </row>
    <row r="97" s="2" customFormat="1" ht="16.5" customHeight="1">
      <c r="A97" s="40"/>
      <c r="B97" s="41"/>
      <c r="C97" s="42"/>
      <c r="D97" s="42"/>
      <c r="E97" s="181" t="str">
        <f>E7</f>
        <v>Splašková kanalizace Mělice s převedením odpadníchvod do Lohenic</v>
      </c>
      <c r="F97" s="34"/>
      <c r="G97" s="34"/>
      <c r="H97" s="34"/>
      <c r="I97" s="148"/>
      <c r="J97" s="42"/>
      <c r="K97" s="42"/>
      <c r="L97" s="149"/>
      <c r="S97" s="40"/>
      <c r="T97" s="40"/>
      <c r="U97" s="40"/>
      <c r="V97" s="40"/>
      <c r="W97" s="40"/>
      <c r="X97" s="40"/>
      <c r="Y97" s="40"/>
      <c r="Z97" s="40"/>
      <c r="AA97" s="40"/>
      <c r="AB97" s="40"/>
      <c r="AC97" s="40"/>
      <c r="AD97" s="40"/>
      <c r="AE97" s="40"/>
    </row>
    <row r="98" s="1" customFormat="1" ht="12" customHeight="1">
      <c r="B98" s="23"/>
      <c r="C98" s="34" t="s">
        <v>128</v>
      </c>
      <c r="D98" s="24"/>
      <c r="E98" s="24"/>
      <c r="F98" s="24"/>
      <c r="G98" s="24"/>
      <c r="H98" s="24"/>
      <c r="I98" s="140"/>
      <c r="J98" s="24"/>
      <c r="K98" s="24"/>
      <c r="L98" s="22"/>
    </row>
    <row r="99" s="2" customFormat="1" ht="16.5" customHeight="1">
      <c r="A99" s="40"/>
      <c r="B99" s="41"/>
      <c r="C99" s="42"/>
      <c r="D99" s="42"/>
      <c r="E99" s="181" t="s">
        <v>1476</v>
      </c>
      <c r="F99" s="42"/>
      <c r="G99" s="42"/>
      <c r="H99" s="42"/>
      <c r="I99" s="148"/>
      <c r="J99" s="42"/>
      <c r="K99" s="42"/>
      <c r="L99" s="149"/>
      <c r="S99" s="40"/>
      <c r="T99" s="40"/>
      <c r="U99" s="40"/>
      <c r="V99" s="40"/>
      <c r="W99" s="40"/>
      <c r="X99" s="40"/>
      <c r="Y99" s="40"/>
      <c r="Z99" s="40"/>
      <c r="AA99" s="40"/>
      <c r="AB99" s="40"/>
      <c r="AC99" s="40"/>
      <c r="AD99" s="40"/>
      <c r="AE99" s="40"/>
    </row>
    <row r="100" s="2" customFormat="1" ht="12" customHeight="1">
      <c r="A100" s="40"/>
      <c r="B100" s="41"/>
      <c r="C100" s="34" t="s">
        <v>1216</v>
      </c>
      <c r="D100" s="42"/>
      <c r="E100" s="42"/>
      <c r="F100" s="42"/>
      <c r="G100" s="42"/>
      <c r="H100" s="42"/>
      <c r="I100" s="148"/>
      <c r="J100" s="42"/>
      <c r="K100" s="42"/>
      <c r="L100" s="149"/>
      <c r="S100" s="40"/>
      <c r="T100" s="40"/>
      <c r="U100" s="40"/>
      <c r="V100" s="40"/>
      <c r="W100" s="40"/>
      <c r="X100" s="40"/>
      <c r="Y100" s="40"/>
      <c r="Z100" s="40"/>
      <c r="AA100" s="40"/>
      <c r="AB100" s="40"/>
      <c r="AC100" s="40"/>
      <c r="AD100" s="40"/>
      <c r="AE100" s="40"/>
    </row>
    <row r="101" s="2" customFormat="1" ht="16.5" customHeight="1">
      <c r="A101" s="40"/>
      <c r="B101" s="41"/>
      <c r="C101" s="42"/>
      <c r="D101" s="42"/>
      <c r="E101" s="71" t="str">
        <f>E11</f>
        <v>01 - Nadzemní část PSOV č.1</v>
      </c>
      <c r="F101" s="42"/>
      <c r="G101" s="42"/>
      <c r="H101" s="42"/>
      <c r="I101" s="148"/>
      <c r="J101" s="42"/>
      <c r="K101" s="42"/>
      <c r="L101" s="149"/>
      <c r="S101" s="40"/>
      <c r="T101" s="40"/>
      <c r="U101" s="40"/>
      <c r="V101" s="40"/>
      <c r="W101" s="40"/>
      <c r="X101" s="40"/>
      <c r="Y101" s="40"/>
      <c r="Z101" s="40"/>
      <c r="AA101" s="40"/>
      <c r="AB101" s="40"/>
      <c r="AC101" s="40"/>
      <c r="AD101" s="40"/>
      <c r="AE101" s="40"/>
    </row>
    <row r="102" s="2" customFormat="1" ht="6.96" customHeight="1">
      <c r="A102" s="40"/>
      <c r="B102" s="41"/>
      <c r="C102" s="42"/>
      <c r="D102" s="42"/>
      <c r="E102" s="42"/>
      <c r="F102" s="42"/>
      <c r="G102" s="42"/>
      <c r="H102" s="42"/>
      <c r="I102" s="148"/>
      <c r="J102" s="42"/>
      <c r="K102" s="42"/>
      <c r="L102" s="149"/>
      <c r="S102" s="40"/>
      <c r="T102" s="40"/>
      <c r="U102" s="40"/>
      <c r="V102" s="40"/>
      <c r="W102" s="40"/>
      <c r="X102" s="40"/>
      <c r="Y102" s="40"/>
      <c r="Z102" s="40"/>
      <c r="AA102" s="40"/>
      <c r="AB102" s="40"/>
      <c r="AC102" s="40"/>
      <c r="AD102" s="40"/>
      <c r="AE102" s="40"/>
    </row>
    <row r="103" s="2" customFormat="1" ht="12" customHeight="1">
      <c r="A103" s="40"/>
      <c r="B103" s="41"/>
      <c r="C103" s="34" t="s">
        <v>21</v>
      </c>
      <c r="D103" s="42"/>
      <c r="E103" s="42"/>
      <c r="F103" s="29" t="str">
        <f>F14</f>
        <v>k.ú. Mělice a Lohenice u Přelouče</v>
      </c>
      <c r="G103" s="42"/>
      <c r="H103" s="42"/>
      <c r="I103" s="151" t="s">
        <v>23</v>
      </c>
      <c r="J103" s="74" t="str">
        <f>IF(J14="","",J14)</f>
        <v>24. 5. 2019</v>
      </c>
      <c r="K103" s="42"/>
      <c r="L103" s="149"/>
      <c r="S103" s="40"/>
      <c r="T103" s="40"/>
      <c r="U103" s="40"/>
      <c r="V103" s="40"/>
      <c r="W103" s="40"/>
      <c r="X103" s="40"/>
      <c r="Y103" s="40"/>
      <c r="Z103" s="40"/>
      <c r="AA103" s="40"/>
      <c r="AB103" s="40"/>
      <c r="AC103" s="40"/>
      <c r="AD103" s="40"/>
      <c r="AE103" s="40"/>
    </row>
    <row r="104" s="2" customFormat="1" ht="6.96" customHeight="1">
      <c r="A104" s="40"/>
      <c r="B104" s="41"/>
      <c r="C104" s="42"/>
      <c r="D104" s="42"/>
      <c r="E104" s="42"/>
      <c r="F104" s="42"/>
      <c r="G104" s="42"/>
      <c r="H104" s="42"/>
      <c r="I104" s="148"/>
      <c r="J104" s="42"/>
      <c r="K104" s="42"/>
      <c r="L104" s="149"/>
      <c r="S104" s="40"/>
      <c r="T104" s="40"/>
      <c r="U104" s="40"/>
      <c r="V104" s="40"/>
      <c r="W104" s="40"/>
      <c r="X104" s="40"/>
      <c r="Y104" s="40"/>
      <c r="Z104" s="40"/>
      <c r="AA104" s="40"/>
      <c r="AB104" s="40"/>
      <c r="AC104" s="40"/>
      <c r="AD104" s="40"/>
      <c r="AE104" s="40"/>
    </row>
    <row r="105" s="2" customFormat="1" ht="40.05" customHeight="1">
      <c r="A105" s="40"/>
      <c r="B105" s="41"/>
      <c r="C105" s="34" t="s">
        <v>25</v>
      </c>
      <c r="D105" s="42"/>
      <c r="E105" s="42"/>
      <c r="F105" s="29" t="str">
        <f>E17</f>
        <v>Město Přelouč, Čs. Armády 1665, Přelouč</v>
      </c>
      <c r="G105" s="42"/>
      <c r="H105" s="42"/>
      <c r="I105" s="151" t="s">
        <v>33</v>
      </c>
      <c r="J105" s="38" t="str">
        <f>E23</f>
        <v>IKKO Hradec Králové,s.r.o., Bratří Štefanů 238, HK</v>
      </c>
      <c r="K105" s="42"/>
      <c r="L105" s="149"/>
      <c r="S105" s="40"/>
      <c r="T105" s="40"/>
      <c r="U105" s="40"/>
      <c r="V105" s="40"/>
      <c r="W105" s="40"/>
      <c r="X105" s="40"/>
      <c r="Y105" s="40"/>
      <c r="Z105" s="40"/>
      <c r="AA105" s="40"/>
      <c r="AB105" s="40"/>
      <c r="AC105" s="40"/>
      <c r="AD105" s="40"/>
      <c r="AE105" s="40"/>
    </row>
    <row r="106" s="2" customFormat="1" ht="15.15" customHeight="1">
      <c r="A106" s="40"/>
      <c r="B106" s="41"/>
      <c r="C106" s="34" t="s">
        <v>31</v>
      </c>
      <c r="D106" s="42"/>
      <c r="E106" s="42"/>
      <c r="F106" s="29" t="str">
        <f>IF(E20="","",E20)</f>
        <v>Vyplň údaj</v>
      </c>
      <c r="G106" s="42"/>
      <c r="H106" s="42"/>
      <c r="I106" s="151" t="s">
        <v>38</v>
      </c>
      <c r="J106" s="38" t="str">
        <f>E26</f>
        <v>V. Lédl</v>
      </c>
      <c r="K106" s="42"/>
      <c r="L106" s="149"/>
      <c r="S106" s="40"/>
      <c r="T106" s="40"/>
      <c r="U106" s="40"/>
      <c r="V106" s="40"/>
      <c r="W106" s="40"/>
      <c r="X106" s="40"/>
      <c r="Y106" s="40"/>
      <c r="Z106" s="40"/>
      <c r="AA106" s="40"/>
      <c r="AB106" s="40"/>
      <c r="AC106" s="40"/>
      <c r="AD106" s="40"/>
      <c r="AE106" s="40"/>
    </row>
    <row r="107" s="2" customFormat="1" ht="10.32" customHeight="1">
      <c r="A107" s="40"/>
      <c r="B107" s="41"/>
      <c r="C107" s="42"/>
      <c r="D107" s="42"/>
      <c r="E107" s="42"/>
      <c r="F107" s="42"/>
      <c r="G107" s="42"/>
      <c r="H107" s="42"/>
      <c r="I107" s="148"/>
      <c r="J107" s="42"/>
      <c r="K107" s="42"/>
      <c r="L107" s="149"/>
      <c r="S107" s="40"/>
      <c r="T107" s="40"/>
      <c r="U107" s="40"/>
      <c r="V107" s="40"/>
      <c r="W107" s="40"/>
      <c r="X107" s="40"/>
      <c r="Y107" s="40"/>
      <c r="Z107" s="40"/>
      <c r="AA107" s="40"/>
      <c r="AB107" s="40"/>
      <c r="AC107" s="40"/>
      <c r="AD107" s="40"/>
      <c r="AE107" s="40"/>
    </row>
    <row r="108" s="11" customFormat="1" ht="29.28" customHeight="1">
      <c r="A108" s="200"/>
      <c r="B108" s="201"/>
      <c r="C108" s="202" t="s">
        <v>149</v>
      </c>
      <c r="D108" s="203" t="s">
        <v>61</v>
      </c>
      <c r="E108" s="203" t="s">
        <v>57</v>
      </c>
      <c r="F108" s="203" t="s">
        <v>58</v>
      </c>
      <c r="G108" s="203" t="s">
        <v>150</v>
      </c>
      <c r="H108" s="203" t="s">
        <v>151</v>
      </c>
      <c r="I108" s="204" t="s">
        <v>152</v>
      </c>
      <c r="J108" s="203" t="s">
        <v>133</v>
      </c>
      <c r="K108" s="205" t="s">
        <v>153</v>
      </c>
      <c r="L108" s="206"/>
      <c r="M108" s="94" t="s">
        <v>19</v>
      </c>
      <c r="N108" s="95" t="s">
        <v>46</v>
      </c>
      <c r="O108" s="95" t="s">
        <v>154</v>
      </c>
      <c r="P108" s="95" t="s">
        <v>155</v>
      </c>
      <c r="Q108" s="95" t="s">
        <v>156</v>
      </c>
      <c r="R108" s="95" t="s">
        <v>157</v>
      </c>
      <c r="S108" s="95" t="s">
        <v>158</v>
      </c>
      <c r="T108" s="96" t="s">
        <v>159</v>
      </c>
      <c r="U108" s="200"/>
      <c r="V108" s="200"/>
      <c r="W108" s="200"/>
      <c r="X108" s="200"/>
      <c r="Y108" s="200"/>
      <c r="Z108" s="200"/>
      <c r="AA108" s="200"/>
      <c r="AB108" s="200"/>
      <c r="AC108" s="200"/>
      <c r="AD108" s="200"/>
      <c r="AE108" s="200"/>
    </row>
    <row r="109" s="2" customFormat="1" ht="22.8" customHeight="1">
      <c r="A109" s="40"/>
      <c r="B109" s="41"/>
      <c r="C109" s="101" t="s">
        <v>160</v>
      </c>
      <c r="D109" s="42"/>
      <c r="E109" s="42"/>
      <c r="F109" s="42"/>
      <c r="G109" s="42"/>
      <c r="H109" s="42"/>
      <c r="I109" s="148"/>
      <c r="J109" s="207">
        <f>BK109</f>
        <v>0</v>
      </c>
      <c r="K109" s="42"/>
      <c r="L109" s="46"/>
      <c r="M109" s="97"/>
      <c r="N109" s="208"/>
      <c r="O109" s="98"/>
      <c r="P109" s="209">
        <f>P110+P313+P449</f>
        <v>0</v>
      </c>
      <c r="Q109" s="98"/>
      <c r="R109" s="209">
        <f>R110+R313+R449</f>
        <v>32.014715809999991</v>
      </c>
      <c r="S109" s="98"/>
      <c r="T109" s="210">
        <f>T110+T313+T449</f>
        <v>0</v>
      </c>
      <c r="U109" s="40"/>
      <c r="V109" s="40"/>
      <c r="W109" s="40"/>
      <c r="X109" s="40"/>
      <c r="Y109" s="40"/>
      <c r="Z109" s="40"/>
      <c r="AA109" s="40"/>
      <c r="AB109" s="40"/>
      <c r="AC109" s="40"/>
      <c r="AD109" s="40"/>
      <c r="AE109" s="40"/>
      <c r="AT109" s="19" t="s">
        <v>75</v>
      </c>
      <c r="AU109" s="19" t="s">
        <v>134</v>
      </c>
      <c r="BK109" s="211">
        <f>BK110+BK313+BK449</f>
        <v>0</v>
      </c>
    </row>
    <row r="110" s="12" customFormat="1" ht="25.92" customHeight="1">
      <c r="A110" s="12"/>
      <c r="B110" s="212"/>
      <c r="C110" s="213"/>
      <c r="D110" s="214" t="s">
        <v>75</v>
      </c>
      <c r="E110" s="215" t="s">
        <v>161</v>
      </c>
      <c r="F110" s="215" t="s">
        <v>762</v>
      </c>
      <c r="G110" s="213"/>
      <c r="H110" s="213"/>
      <c r="I110" s="216"/>
      <c r="J110" s="217">
        <f>BK110</f>
        <v>0</v>
      </c>
      <c r="K110" s="213"/>
      <c r="L110" s="218"/>
      <c r="M110" s="219"/>
      <c r="N110" s="220"/>
      <c r="O110" s="220"/>
      <c r="P110" s="221">
        <f>P111+P154+P189+P202+P216+P228+P292+P310</f>
        <v>0</v>
      </c>
      <c r="Q110" s="220"/>
      <c r="R110" s="221">
        <f>R111+R154+R189+R202+R216+R228+R292+R310</f>
        <v>31.136834369999992</v>
      </c>
      <c r="S110" s="220"/>
      <c r="T110" s="222">
        <f>T111+T154+T189+T202+T216+T228+T292+T310</f>
        <v>0</v>
      </c>
      <c r="U110" s="12"/>
      <c r="V110" s="12"/>
      <c r="W110" s="12"/>
      <c r="X110" s="12"/>
      <c r="Y110" s="12"/>
      <c r="Z110" s="12"/>
      <c r="AA110" s="12"/>
      <c r="AB110" s="12"/>
      <c r="AC110" s="12"/>
      <c r="AD110" s="12"/>
      <c r="AE110" s="12"/>
      <c r="AR110" s="223" t="s">
        <v>84</v>
      </c>
      <c r="AT110" s="224" t="s">
        <v>75</v>
      </c>
      <c r="AU110" s="224" t="s">
        <v>76</v>
      </c>
      <c r="AY110" s="223" t="s">
        <v>162</v>
      </c>
      <c r="BK110" s="225">
        <f>BK111+BK154+BK189+BK202+BK216+BK228+BK292+BK310</f>
        <v>0</v>
      </c>
    </row>
    <row r="111" s="12" customFormat="1" ht="22.8" customHeight="1">
      <c r="A111" s="12"/>
      <c r="B111" s="212"/>
      <c r="C111" s="213"/>
      <c r="D111" s="214" t="s">
        <v>75</v>
      </c>
      <c r="E111" s="226" t="s">
        <v>84</v>
      </c>
      <c r="F111" s="226" t="s">
        <v>163</v>
      </c>
      <c r="G111" s="213"/>
      <c r="H111" s="213"/>
      <c r="I111" s="216"/>
      <c r="J111" s="227">
        <f>BK111</f>
        <v>0</v>
      </c>
      <c r="K111" s="213"/>
      <c r="L111" s="218"/>
      <c r="M111" s="219"/>
      <c r="N111" s="220"/>
      <c r="O111" s="220"/>
      <c r="P111" s="221">
        <f>SUM(P112:P153)</f>
        <v>0</v>
      </c>
      <c r="Q111" s="220"/>
      <c r="R111" s="221">
        <f>SUM(R112:R153)</f>
        <v>0</v>
      </c>
      <c r="S111" s="220"/>
      <c r="T111" s="222">
        <f>SUM(T112:T153)</f>
        <v>0</v>
      </c>
      <c r="U111" s="12"/>
      <c r="V111" s="12"/>
      <c r="W111" s="12"/>
      <c r="X111" s="12"/>
      <c r="Y111" s="12"/>
      <c r="Z111" s="12"/>
      <c r="AA111" s="12"/>
      <c r="AB111" s="12"/>
      <c r="AC111" s="12"/>
      <c r="AD111" s="12"/>
      <c r="AE111" s="12"/>
      <c r="AR111" s="223" t="s">
        <v>84</v>
      </c>
      <c r="AT111" s="224" t="s">
        <v>75</v>
      </c>
      <c r="AU111" s="224" t="s">
        <v>84</v>
      </c>
      <c r="AY111" s="223" t="s">
        <v>162</v>
      </c>
      <c r="BK111" s="225">
        <f>SUM(BK112:BK153)</f>
        <v>0</v>
      </c>
    </row>
    <row r="112" s="2" customFormat="1" ht="21.75" customHeight="1">
      <c r="A112" s="40"/>
      <c r="B112" s="41"/>
      <c r="C112" s="228" t="s">
        <v>84</v>
      </c>
      <c r="D112" s="228" t="s">
        <v>164</v>
      </c>
      <c r="E112" s="229" t="s">
        <v>1492</v>
      </c>
      <c r="F112" s="230" t="s">
        <v>1493</v>
      </c>
      <c r="G112" s="231" t="s">
        <v>219</v>
      </c>
      <c r="H112" s="232">
        <v>5.6799999999999997</v>
      </c>
      <c r="I112" s="233"/>
      <c r="J112" s="234">
        <f>ROUND(I112*H112,2)</f>
        <v>0</v>
      </c>
      <c r="K112" s="230" t="s">
        <v>168</v>
      </c>
      <c r="L112" s="46"/>
      <c r="M112" s="235" t="s">
        <v>19</v>
      </c>
      <c r="N112" s="236" t="s">
        <v>47</v>
      </c>
      <c r="O112" s="86"/>
      <c r="P112" s="237">
        <f>O112*H112</f>
        <v>0</v>
      </c>
      <c r="Q112" s="237">
        <v>0</v>
      </c>
      <c r="R112" s="237">
        <f>Q112*H112</f>
        <v>0</v>
      </c>
      <c r="S112" s="237">
        <v>0</v>
      </c>
      <c r="T112" s="238">
        <f>S112*H112</f>
        <v>0</v>
      </c>
      <c r="U112" s="40"/>
      <c r="V112" s="40"/>
      <c r="W112" s="40"/>
      <c r="X112" s="40"/>
      <c r="Y112" s="40"/>
      <c r="Z112" s="40"/>
      <c r="AA112" s="40"/>
      <c r="AB112" s="40"/>
      <c r="AC112" s="40"/>
      <c r="AD112" s="40"/>
      <c r="AE112" s="40"/>
      <c r="AR112" s="239" t="s">
        <v>169</v>
      </c>
      <c r="AT112" s="239" t="s">
        <v>164</v>
      </c>
      <c r="AU112" s="239" t="s">
        <v>86</v>
      </c>
      <c r="AY112" s="19" t="s">
        <v>162</v>
      </c>
      <c r="BE112" s="240">
        <f>IF(N112="základní",J112,0)</f>
        <v>0</v>
      </c>
      <c r="BF112" s="240">
        <f>IF(N112="snížená",J112,0)</f>
        <v>0</v>
      </c>
      <c r="BG112" s="240">
        <f>IF(N112="zákl. přenesená",J112,0)</f>
        <v>0</v>
      </c>
      <c r="BH112" s="240">
        <f>IF(N112="sníž. přenesená",J112,0)</f>
        <v>0</v>
      </c>
      <c r="BI112" s="240">
        <f>IF(N112="nulová",J112,0)</f>
        <v>0</v>
      </c>
      <c r="BJ112" s="19" t="s">
        <v>84</v>
      </c>
      <c r="BK112" s="240">
        <f>ROUND(I112*H112,2)</f>
        <v>0</v>
      </c>
      <c r="BL112" s="19" t="s">
        <v>169</v>
      </c>
      <c r="BM112" s="239" t="s">
        <v>1494</v>
      </c>
    </row>
    <row r="113" s="2" customFormat="1">
      <c r="A113" s="40"/>
      <c r="B113" s="41"/>
      <c r="C113" s="42"/>
      <c r="D113" s="241" t="s">
        <v>171</v>
      </c>
      <c r="E113" s="42"/>
      <c r="F113" s="242" t="s">
        <v>1495</v>
      </c>
      <c r="G113" s="42"/>
      <c r="H113" s="42"/>
      <c r="I113" s="148"/>
      <c r="J113" s="42"/>
      <c r="K113" s="42"/>
      <c r="L113" s="46"/>
      <c r="M113" s="243"/>
      <c r="N113" s="244"/>
      <c r="O113" s="86"/>
      <c r="P113" s="86"/>
      <c r="Q113" s="86"/>
      <c r="R113" s="86"/>
      <c r="S113" s="86"/>
      <c r="T113" s="87"/>
      <c r="U113" s="40"/>
      <c r="V113" s="40"/>
      <c r="W113" s="40"/>
      <c r="X113" s="40"/>
      <c r="Y113" s="40"/>
      <c r="Z113" s="40"/>
      <c r="AA113" s="40"/>
      <c r="AB113" s="40"/>
      <c r="AC113" s="40"/>
      <c r="AD113" s="40"/>
      <c r="AE113" s="40"/>
      <c r="AT113" s="19" t="s">
        <v>171</v>
      </c>
      <c r="AU113" s="19" t="s">
        <v>86</v>
      </c>
    </row>
    <row r="114" s="13" customFormat="1">
      <c r="A114" s="13"/>
      <c r="B114" s="245"/>
      <c r="C114" s="246"/>
      <c r="D114" s="241" t="s">
        <v>173</v>
      </c>
      <c r="E114" s="247" t="s">
        <v>19</v>
      </c>
      <c r="F114" s="248" t="s">
        <v>1496</v>
      </c>
      <c r="G114" s="246"/>
      <c r="H114" s="249">
        <v>5.6799999999999997</v>
      </c>
      <c r="I114" s="250"/>
      <c r="J114" s="246"/>
      <c r="K114" s="246"/>
      <c r="L114" s="251"/>
      <c r="M114" s="252"/>
      <c r="N114" s="253"/>
      <c r="O114" s="253"/>
      <c r="P114" s="253"/>
      <c r="Q114" s="253"/>
      <c r="R114" s="253"/>
      <c r="S114" s="253"/>
      <c r="T114" s="254"/>
      <c r="U114" s="13"/>
      <c r="V114" s="13"/>
      <c r="W114" s="13"/>
      <c r="X114" s="13"/>
      <c r="Y114" s="13"/>
      <c r="Z114" s="13"/>
      <c r="AA114" s="13"/>
      <c r="AB114" s="13"/>
      <c r="AC114" s="13"/>
      <c r="AD114" s="13"/>
      <c r="AE114" s="13"/>
      <c r="AT114" s="255" t="s">
        <v>173</v>
      </c>
      <c r="AU114" s="255" t="s">
        <v>86</v>
      </c>
      <c r="AV114" s="13" t="s">
        <v>86</v>
      </c>
      <c r="AW114" s="13" t="s">
        <v>37</v>
      </c>
      <c r="AX114" s="13" t="s">
        <v>76</v>
      </c>
      <c r="AY114" s="255" t="s">
        <v>162</v>
      </c>
    </row>
    <row r="115" s="15" customFormat="1">
      <c r="A115" s="15"/>
      <c r="B115" s="267"/>
      <c r="C115" s="268"/>
      <c r="D115" s="241" t="s">
        <v>173</v>
      </c>
      <c r="E115" s="269" t="s">
        <v>19</v>
      </c>
      <c r="F115" s="270" t="s">
        <v>177</v>
      </c>
      <c r="G115" s="268"/>
      <c r="H115" s="271">
        <v>5.6799999999999997</v>
      </c>
      <c r="I115" s="272"/>
      <c r="J115" s="268"/>
      <c r="K115" s="268"/>
      <c r="L115" s="273"/>
      <c r="M115" s="274"/>
      <c r="N115" s="275"/>
      <c r="O115" s="275"/>
      <c r="P115" s="275"/>
      <c r="Q115" s="275"/>
      <c r="R115" s="275"/>
      <c r="S115" s="275"/>
      <c r="T115" s="276"/>
      <c r="U115" s="15"/>
      <c r="V115" s="15"/>
      <c r="W115" s="15"/>
      <c r="X115" s="15"/>
      <c r="Y115" s="15"/>
      <c r="Z115" s="15"/>
      <c r="AA115" s="15"/>
      <c r="AB115" s="15"/>
      <c r="AC115" s="15"/>
      <c r="AD115" s="15"/>
      <c r="AE115" s="15"/>
      <c r="AT115" s="277" t="s">
        <v>173</v>
      </c>
      <c r="AU115" s="277" t="s">
        <v>86</v>
      </c>
      <c r="AV115" s="15" t="s">
        <v>169</v>
      </c>
      <c r="AW115" s="15" t="s">
        <v>37</v>
      </c>
      <c r="AX115" s="15" t="s">
        <v>84</v>
      </c>
      <c r="AY115" s="277" t="s">
        <v>162</v>
      </c>
    </row>
    <row r="116" s="2" customFormat="1" ht="21.75" customHeight="1">
      <c r="A116" s="40"/>
      <c r="B116" s="41"/>
      <c r="C116" s="228" t="s">
        <v>86</v>
      </c>
      <c r="D116" s="228" t="s">
        <v>164</v>
      </c>
      <c r="E116" s="229" t="s">
        <v>1497</v>
      </c>
      <c r="F116" s="230" t="s">
        <v>1498</v>
      </c>
      <c r="G116" s="231" t="s">
        <v>219</v>
      </c>
      <c r="H116" s="232">
        <v>2.105</v>
      </c>
      <c r="I116" s="233"/>
      <c r="J116" s="234">
        <f>ROUND(I116*H116,2)</f>
        <v>0</v>
      </c>
      <c r="K116" s="230" t="s">
        <v>168</v>
      </c>
      <c r="L116" s="46"/>
      <c r="M116" s="235" t="s">
        <v>19</v>
      </c>
      <c r="N116" s="236" t="s">
        <v>47</v>
      </c>
      <c r="O116" s="86"/>
      <c r="P116" s="237">
        <f>O116*H116</f>
        <v>0</v>
      </c>
      <c r="Q116" s="237">
        <v>0</v>
      </c>
      <c r="R116" s="237">
        <f>Q116*H116</f>
        <v>0</v>
      </c>
      <c r="S116" s="237">
        <v>0</v>
      </c>
      <c r="T116" s="238">
        <f>S116*H116</f>
        <v>0</v>
      </c>
      <c r="U116" s="40"/>
      <c r="V116" s="40"/>
      <c r="W116" s="40"/>
      <c r="X116" s="40"/>
      <c r="Y116" s="40"/>
      <c r="Z116" s="40"/>
      <c r="AA116" s="40"/>
      <c r="AB116" s="40"/>
      <c r="AC116" s="40"/>
      <c r="AD116" s="40"/>
      <c r="AE116" s="40"/>
      <c r="AR116" s="239" t="s">
        <v>169</v>
      </c>
      <c r="AT116" s="239" t="s">
        <v>164</v>
      </c>
      <c r="AU116" s="239" t="s">
        <v>86</v>
      </c>
      <c r="AY116" s="19" t="s">
        <v>162</v>
      </c>
      <c r="BE116" s="240">
        <f>IF(N116="základní",J116,0)</f>
        <v>0</v>
      </c>
      <c r="BF116" s="240">
        <f>IF(N116="snížená",J116,0)</f>
        <v>0</v>
      </c>
      <c r="BG116" s="240">
        <f>IF(N116="zákl. přenesená",J116,0)</f>
        <v>0</v>
      </c>
      <c r="BH116" s="240">
        <f>IF(N116="sníž. přenesená",J116,0)</f>
        <v>0</v>
      </c>
      <c r="BI116" s="240">
        <f>IF(N116="nulová",J116,0)</f>
        <v>0</v>
      </c>
      <c r="BJ116" s="19" t="s">
        <v>84</v>
      </c>
      <c r="BK116" s="240">
        <f>ROUND(I116*H116,2)</f>
        <v>0</v>
      </c>
      <c r="BL116" s="19" t="s">
        <v>169</v>
      </c>
      <c r="BM116" s="239" t="s">
        <v>1499</v>
      </c>
    </row>
    <row r="117" s="2" customFormat="1">
      <c r="A117" s="40"/>
      <c r="B117" s="41"/>
      <c r="C117" s="42"/>
      <c r="D117" s="241" t="s">
        <v>171</v>
      </c>
      <c r="E117" s="42"/>
      <c r="F117" s="242" t="s">
        <v>1500</v>
      </c>
      <c r="G117" s="42"/>
      <c r="H117" s="42"/>
      <c r="I117" s="148"/>
      <c r="J117" s="42"/>
      <c r="K117" s="42"/>
      <c r="L117" s="46"/>
      <c r="M117" s="243"/>
      <c r="N117" s="244"/>
      <c r="O117" s="86"/>
      <c r="P117" s="86"/>
      <c r="Q117" s="86"/>
      <c r="R117" s="86"/>
      <c r="S117" s="86"/>
      <c r="T117" s="87"/>
      <c r="U117" s="40"/>
      <c r="V117" s="40"/>
      <c r="W117" s="40"/>
      <c r="X117" s="40"/>
      <c r="Y117" s="40"/>
      <c r="Z117" s="40"/>
      <c r="AA117" s="40"/>
      <c r="AB117" s="40"/>
      <c r="AC117" s="40"/>
      <c r="AD117" s="40"/>
      <c r="AE117" s="40"/>
      <c r="AT117" s="19" t="s">
        <v>171</v>
      </c>
      <c r="AU117" s="19" t="s">
        <v>86</v>
      </c>
    </row>
    <row r="118" s="13" customFormat="1">
      <c r="A118" s="13"/>
      <c r="B118" s="245"/>
      <c r="C118" s="246"/>
      <c r="D118" s="241" t="s">
        <v>173</v>
      </c>
      <c r="E118" s="247" t="s">
        <v>19</v>
      </c>
      <c r="F118" s="248" t="s">
        <v>1501</v>
      </c>
      <c r="G118" s="246"/>
      <c r="H118" s="249">
        <v>1.288</v>
      </c>
      <c r="I118" s="250"/>
      <c r="J118" s="246"/>
      <c r="K118" s="246"/>
      <c r="L118" s="251"/>
      <c r="M118" s="252"/>
      <c r="N118" s="253"/>
      <c r="O118" s="253"/>
      <c r="P118" s="253"/>
      <c r="Q118" s="253"/>
      <c r="R118" s="253"/>
      <c r="S118" s="253"/>
      <c r="T118" s="254"/>
      <c r="U118" s="13"/>
      <c r="V118" s="13"/>
      <c r="W118" s="13"/>
      <c r="X118" s="13"/>
      <c r="Y118" s="13"/>
      <c r="Z118" s="13"/>
      <c r="AA118" s="13"/>
      <c r="AB118" s="13"/>
      <c r="AC118" s="13"/>
      <c r="AD118" s="13"/>
      <c r="AE118" s="13"/>
      <c r="AT118" s="255" t="s">
        <v>173</v>
      </c>
      <c r="AU118" s="255" t="s">
        <v>86</v>
      </c>
      <c r="AV118" s="13" t="s">
        <v>86</v>
      </c>
      <c r="AW118" s="13" t="s">
        <v>37</v>
      </c>
      <c r="AX118" s="13" t="s">
        <v>76</v>
      </c>
      <c r="AY118" s="255" t="s">
        <v>162</v>
      </c>
    </row>
    <row r="119" s="13" customFormat="1">
      <c r="A119" s="13"/>
      <c r="B119" s="245"/>
      <c r="C119" s="246"/>
      <c r="D119" s="241" t="s">
        <v>173</v>
      </c>
      <c r="E119" s="247" t="s">
        <v>19</v>
      </c>
      <c r="F119" s="248" t="s">
        <v>1502</v>
      </c>
      <c r="G119" s="246"/>
      <c r="H119" s="249">
        <v>0.159</v>
      </c>
      <c r="I119" s="250"/>
      <c r="J119" s="246"/>
      <c r="K119" s="246"/>
      <c r="L119" s="251"/>
      <c r="M119" s="252"/>
      <c r="N119" s="253"/>
      <c r="O119" s="253"/>
      <c r="P119" s="253"/>
      <c r="Q119" s="253"/>
      <c r="R119" s="253"/>
      <c r="S119" s="253"/>
      <c r="T119" s="254"/>
      <c r="U119" s="13"/>
      <c r="V119" s="13"/>
      <c r="W119" s="13"/>
      <c r="X119" s="13"/>
      <c r="Y119" s="13"/>
      <c r="Z119" s="13"/>
      <c r="AA119" s="13"/>
      <c r="AB119" s="13"/>
      <c r="AC119" s="13"/>
      <c r="AD119" s="13"/>
      <c r="AE119" s="13"/>
      <c r="AT119" s="255" t="s">
        <v>173</v>
      </c>
      <c r="AU119" s="255" t="s">
        <v>86</v>
      </c>
      <c r="AV119" s="13" t="s">
        <v>86</v>
      </c>
      <c r="AW119" s="13" t="s">
        <v>37</v>
      </c>
      <c r="AX119" s="13" t="s">
        <v>76</v>
      </c>
      <c r="AY119" s="255" t="s">
        <v>162</v>
      </c>
    </row>
    <row r="120" s="13" customFormat="1">
      <c r="A120" s="13"/>
      <c r="B120" s="245"/>
      <c r="C120" s="246"/>
      <c r="D120" s="241" t="s">
        <v>173</v>
      </c>
      <c r="E120" s="247" t="s">
        <v>19</v>
      </c>
      <c r="F120" s="248" t="s">
        <v>1503</v>
      </c>
      <c r="G120" s="246"/>
      <c r="H120" s="249">
        <v>0.65800000000000003</v>
      </c>
      <c r="I120" s="250"/>
      <c r="J120" s="246"/>
      <c r="K120" s="246"/>
      <c r="L120" s="251"/>
      <c r="M120" s="252"/>
      <c r="N120" s="253"/>
      <c r="O120" s="253"/>
      <c r="P120" s="253"/>
      <c r="Q120" s="253"/>
      <c r="R120" s="253"/>
      <c r="S120" s="253"/>
      <c r="T120" s="254"/>
      <c r="U120" s="13"/>
      <c r="V120" s="13"/>
      <c r="W120" s="13"/>
      <c r="X120" s="13"/>
      <c r="Y120" s="13"/>
      <c r="Z120" s="13"/>
      <c r="AA120" s="13"/>
      <c r="AB120" s="13"/>
      <c r="AC120" s="13"/>
      <c r="AD120" s="13"/>
      <c r="AE120" s="13"/>
      <c r="AT120" s="255" t="s">
        <v>173</v>
      </c>
      <c r="AU120" s="255" t="s">
        <v>86</v>
      </c>
      <c r="AV120" s="13" t="s">
        <v>86</v>
      </c>
      <c r="AW120" s="13" t="s">
        <v>37</v>
      </c>
      <c r="AX120" s="13" t="s">
        <v>76</v>
      </c>
      <c r="AY120" s="255" t="s">
        <v>162</v>
      </c>
    </row>
    <row r="121" s="15" customFormat="1">
      <c r="A121" s="15"/>
      <c r="B121" s="267"/>
      <c r="C121" s="268"/>
      <c r="D121" s="241" t="s">
        <v>173</v>
      </c>
      <c r="E121" s="269" t="s">
        <v>19</v>
      </c>
      <c r="F121" s="270" t="s">
        <v>177</v>
      </c>
      <c r="G121" s="268"/>
      <c r="H121" s="271">
        <v>2.105</v>
      </c>
      <c r="I121" s="272"/>
      <c r="J121" s="268"/>
      <c r="K121" s="268"/>
      <c r="L121" s="273"/>
      <c r="M121" s="274"/>
      <c r="N121" s="275"/>
      <c r="O121" s="275"/>
      <c r="P121" s="275"/>
      <c r="Q121" s="275"/>
      <c r="R121" s="275"/>
      <c r="S121" s="275"/>
      <c r="T121" s="276"/>
      <c r="U121" s="15"/>
      <c r="V121" s="15"/>
      <c r="W121" s="15"/>
      <c r="X121" s="15"/>
      <c r="Y121" s="15"/>
      <c r="Z121" s="15"/>
      <c r="AA121" s="15"/>
      <c r="AB121" s="15"/>
      <c r="AC121" s="15"/>
      <c r="AD121" s="15"/>
      <c r="AE121" s="15"/>
      <c r="AT121" s="277" t="s">
        <v>173</v>
      </c>
      <c r="AU121" s="277" t="s">
        <v>86</v>
      </c>
      <c r="AV121" s="15" t="s">
        <v>169</v>
      </c>
      <c r="AW121" s="15" t="s">
        <v>37</v>
      </c>
      <c r="AX121" s="15" t="s">
        <v>84</v>
      </c>
      <c r="AY121" s="277" t="s">
        <v>162</v>
      </c>
    </row>
    <row r="122" s="2" customFormat="1" ht="21.75" customHeight="1">
      <c r="A122" s="40"/>
      <c r="B122" s="41"/>
      <c r="C122" s="228" t="s">
        <v>176</v>
      </c>
      <c r="D122" s="228" t="s">
        <v>164</v>
      </c>
      <c r="E122" s="229" t="s">
        <v>311</v>
      </c>
      <c r="F122" s="230" t="s">
        <v>312</v>
      </c>
      <c r="G122" s="231" t="s">
        <v>219</v>
      </c>
      <c r="H122" s="232">
        <v>4.8970000000000002</v>
      </c>
      <c r="I122" s="233"/>
      <c r="J122" s="234">
        <f>ROUND(I122*H122,2)</f>
        <v>0</v>
      </c>
      <c r="K122" s="230" t="s">
        <v>168</v>
      </c>
      <c r="L122" s="46"/>
      <c r="M122" s="235" t="s">
        <v>19</v>
      </c>
      <c r="N122" s="236" t="s">
        <v>47</v>
      </c>
      <c r="O122" s="86"/>
      <c r="P122" s="237">
        <f>O122*H122</f>
        <v>0</v>
      </c>
      <c r="Q122" s="237">
        <v>0</v>
      </c>
      <c r="R122" s="237">
        <f>Q122*H122</f>
        <v>0</v>
      </c>
      <c r="S122" s="237">
        <v>0</v>
      </c>
      <c r="T122" s="238">
        <f>S122*H122</f>
        <v>0</v>
      </c>
      <c r="U122" s="40"/>
      <c r="V122" s="40"/>
      <c r="W122" s="40"/>
      <c r="X122" s="40"/>
      <c r="Y122" s="40"/>
      <c r="Z122" s="40"/>
      <c r="AA122" s="40"/>
      <c r="AB122" s="40"/>
      <c r="AC122" s="40"/>
      <c r="AD122" s="40"/>
      <c r="AE122" s="40"/>
      <c r="AR122" s="239" t="s">
        <v>169</v>
      </c>
      <c r="AT122" s="239" t="s">
        <v>164</v>
      </c>
      <c r="AU122" s="239" t="s">
        <v>86</v>
      </c>
      <c r="AY122" s="19" t="s">
        <v>162</v>
      </c>
      <c r="BE122" s="240">
        <f>IF(N122="základní",J122,0)</f>
        <v>0</v>
      </c>
      <c r="BF122" s="240">
        <f>IF(N122="snížená",J122,0)</f>
        <v>0</v>
      </c>
      <c r="BG122" s="240">
        <f>IF(N122="zákl. přenesená",J122,0)</f>
        <v>0</v>
      </c>
      <c r="BH122" s="240">
        <f>IF(N122="sníž. přenesená",J122,0)</f>
        <v>0</v>
      </c>
      <c r="BI122" s="240">
        <f>IF(N122="nulová",J122,0)</f>
        <v>0</v>
      </c>
      <c r="BJ122" s="19" t="s">
        <v>84</v>
      </c>
      <c r="BK122" s="240">
        <f>ROUND(I122*H122,2)</f>
        <v>0</v>
      </c>
      <c r="BL122" s="19" t="s">
        <v>169</v>
      </c>
      <c r="BM122" s="239" t="s">
        <v>1504</v>
      </c>
    </row>
    <row r="123" s="2" customFormat="1">
      <c r="A123" s="40"/>
      <c r="B123" s="41"/>
      <c r="C123" s="42"/>
      <c r="D123" s="241" t="s">
        <v>171</v>
      </c>
      <c r="E123" s="42"/>
      <c r="F123" s="242" t="s">
        <v>314</v>
      </c>
      <c r="G123" s="42"/>
      <c r="H123" s="42"/>
      <c r="I123" s="148"/>
      <c r="J123" s="42"/>
      <c r="K123" s="42"/>
      <c r="L123" s="46"/>
      <c r="M123" s="243"/>
      <c r="N123" s="244"/>
      <c r="O123" s="86"/>
      <c r="P123" s="86"/>
      <c r="Q123" s="86"/>
      <c r="R123" s="86"/>
      <c r="S123" s="86"/>
      <c r="T123" s="87"/>
      <c r="U123" s="40"/>
      <c r="V123" s="40"/>
      <c r="W123" s="40"/>
      <c r="X123" s="40"/>
      <c r="Y123" s="40"/>
      <c r="Z123" s="40"/>
      <c r="AA123" s="40"/>
      <c r="AB123" s="40"/>
      <c r="AC123" s="40"/>
      <c r="AD123" s="40"/>
      <c r="AE123" s="40"/>
      <c r="AT123" s="19" t="s">
        <v>171</v>
      </c>
      <c r="AU123" s="19" t="s">
        <v>86</v>
      </c>
    </row>
    <row r="124" s="13" customFormat="1">
      <c r="A124" s="13"/>
      <c r="B124" s="245"/>
      <c r="C124" s="246"/>
      <c r="D124" s="241" t="s">
        <v>173</v>
      </c>
      <c r="E124" s="247" t="s">
        <v>19</v>
      </c>
      <c r="F124" s="248" t="s">
        <v>1496</v>
      </c>
      <c r="G124" s="246"/>
      <c r="H124" s="249">
        <v>5.6799999999999997</v>
      </c>
      <c r="I124" s="250"/>
      <c r="J124" s="246"/>
      <c r="K124" s="246"/>
      <c r="L124" s="251"/>
      <c r="M124" s="252"/>
      <c r="N124" s="253"/>
      <c r="O124" s="253"/>
      <c r="P124" s="253"/>
      <c r="Q124" s="253"/>
      <c r="R124" s="253"/>
      <c r="S124" s="253"/>
      <c r="T124" s="254"/>
      <c r="U124" s="13"/>
      <c r="V124" s="13"/>
      <c r="W124" s="13"/>
      <c r="X124" s="13"/>
      <c r="Y124" s="13"/>
      <c r="Z124" s="13"/>
      <c r="AA124" s="13"/>
      <c r="AB124" s="13"/>
      <c r="AC124" s="13"/>
      <c r="AD124" s="13"/>
      <c r="AE124" s="13"/>
      <c r="AT124" s="255" t="s">
        <v>173</v>
      </c>
      <c r="AU124" s="255" t="s">
        <v>86</v>
      </c>
      <c r="AV124" s="13" t="s">
        <v>86</v>
      </c>
      <c r="AW124" s="13" t="s">
        <v>37</v>
      </c>
      <c r="AX124" s="13" t="s">
        <v>76</v>
      </c>
      <c r="AY124" s="255" t="s">
        <v>162</v>
      </c>
    </row>
    <row r="125" s="13" customFormat="1">
      <c r="A125" s="13"/>
      <c r="B125" s="245"/>
      <c r="C125" s="246"/>
      <c r="D125" s="241" t="s">
        <v>173</v>
      </c>
      <c r="E125" s="247" t="s">
        <v>19</v>
      </c>
      <c r="F125" s="248" t="s">
        <v>1501</v>
      </c>
      <c r="G125" s="246"/>
      <c r="H125" s="249">
        <v>1.288</v>
      </c>
      <c r="I125" s="250"/>
      <c r="J125" s="246"/>
      <c r="K125" s="246"/>
      <c r="L125" s="251"/>
      <c r="M125" s="252"/>
      <c r="N125" s="253"/>
      <c r="O125" s="253"/>
      <c r="P125" s="253"/>
      <c r="Q125" s="253"/>
      <c r="R125" s="253"/>
      <c r="S125" s="253"/>
      <c r="T125" s="254"/>
      <c r="U125" s="13"/>
      <c r="V125" s="13"/>
      <c r="W125" s="13"/>
      <c r="X125" s="13"/>
      <c r="Y125" s="13"/>
      <c r="Z125" s="13"/>
      <c r="AA125" s="13"/>
      <c r="AB125" s="13"/>
      <c r="AC125" s="13"/>
      <c r="AD125" s="13"/>
      <c r="AE125" s="13"/>
      <c r="AT125" s="255" t="s">
        <v>173</v>
      </c>
      <c r="AU125" s="255" t="s">
        <v>86</v>
      </c>
      <c r="AV125" s="13" t="s">
        <v>86</v>
      </c>
      <c r="AW125" s="13" t="s">
        <v>37</v>
      </c>
      <c r="AX125" s="13" t="s">
        <v>76</v>
      </c>
      <c r="AY125" s="255" t="s">
        <v>162</v>
      </c>
    </row>
    <row r="126" s="13" customFormat="1">
      <c r="A126" s="13"/>
      <c r="B126" s="245"/>
      <c r="C126" s="246"/>
      <c r="D126" s="241" t="s">
        <v>173</v>
      </c>
      <c r="E126" s="247" t="s">
        <v>19</v>
      </c>
      <c r="F126" s="248" t="s">
        <v>1502</v>
      </c>
      <c r="G126" s="246"/>
      <c r="H126" s="249">
        <v>0.159</v>
      </c>
      <c r="I126" s="250"/>
      <c r="J126" s="246"/>
      <c r="K126" s="246"/>
      <c r="L126" s="251"/>
      <c r="M126" s="252"/>
      <c r="N126" s="253"/>
      <c r="O126" s="253"/>
      <c r="P126" s="253"/>
      <c r="Q126" s="253"/>
      <c r="R126" s="253"/>
      <c r="S126" s="253"/>
      <c r="T126" s="254"/>
      <c r="U126" s="13"/>
      <c r="V126" s="13"/>
      <c r="W126" s="13"/>
      <c r="X126" s="13"/>
      <c r="Y126" s="13"/>
      <c r="Z126" s="13"/>
      <c r="AA126" s="13"/>
      <c r="AB126" s="13"/>
      <c r="AC126" s="13"/>
      <c r="AD126" s="13"/>
      <c r="AE126" s="13"/>
      <c r="AT126" s="255" t="s">
        <v>173</v>
      </c>
      <c r="AU126" s="255" t="s">
        <v>86</v>
      </c>
      <c r="AV126" s="13" t="s">
        <v>86</v>
      </c>
      <c r="AW126" s="13" t="s">
        <v>37</v>
      </c>
      <c r="AX126" s="13" t="s">
        <v>76</v>
      </c>
      <c r="AY126" s="255" t="s">
        <v>162</v>
      </c>
    </row>
    <row r="127" s="13" customFormat="1">
      <c r="A127" s="13"/>
      <c r="B127" s="245"/>
      <c r="C127" s="246"/>
      <c r="D127" s="241" t="s">
        <v>173</v>
      </c>
      <c r="E127" s="247" t="s">
        <v>19</v>
      </c>
      <c r="F127" s="248" t="s">
        <v>1503</v>
      </c>
      <c r="G127" s="246"/>
      <c r="H127" s="249">
        <v>0.65800000000000003</v>
      </c>
      <c r="I127" s="250"/>
      <c r="J127" s="246"/>
      <c r="K127" s="246"/>
      <c r="L127" s="251"/>
      <c r="M127" s="252"/>
      <c r="N127" s="253"/>
      <c r="O127" s="253"/>
      <c r="P127" s="253"/>
      <c r="Q127" s="253"/>
      <c r="R127" s="253"/>
      <c r="S127" s="253"/>
      <c r="T127" s="254"/>
      <c r="U127" s="13"/>
      <c r="V127" s="13"/>
      <c r="W127" s="13"/>
      <c r="X127" s="13"/>
      <c r="Y127" s="13"/>
      <c r="Z127" s="13"/>
      <c r="AA127" s="13"/>
      <c r="AB127" s="13"/>
      <c r="AC127" s="13"/>
      <c r="AD127" s="13"/>
      <c r="AE127" s="13"/>
      <c r="AT127" s="255" t="s">
        <v>173</v>
      </c>
      <c r="AU127" s="255" t="s">
        <v>86</v>
      </c>
      <c r="AV127" s="13" t="s">
        <v>86</v>
      </c>
      <c r="AW127" s="13" t="s">
        <v>37</v>
      </c>
      <c r="AX127" s="13" t="s">
        <v>76</v>
      </c>
      <c r="AY127" s="255" t="s">
        <v>162</v>
      </c>
    </row>
    <row r="128" s="13" customFormat="1">
      <c r="A128" s="13"/>
      <c r="B128" s="245"/>
      <c r="C128" s="246"/>
      <c r="D128" s="241" t="s">
        <v>173</v>
      </c>
      <c r="E128" s="247" t="s">
        <v>19</v>
      </c>
      <c r="F128" s="248" t="s">
        <v>1505</v>
      </c>
      <c r="G128" s="246"/>
      <c r="H128" s="249">
        <v>-1.3720000000000001</v>
      </c>
      <c r="I128" s="250"/>
      <c r="J128" s="246"/>
      <c r="K128" s="246"/>
      <c r="L128" s="251"/>
      <c r="M128" s="252"/>
      <c r="N128" s="253"/>
      <c r="O128" s="253"/>
      <c r="P128" s="253"/>
      <c r="Q128" s="253"/>
      <c r="R128" s="253"/>
      <c r="S128" s="253"/>
      <c r="T128" s="254"/>
      <c r="U128" s="13"/>
      <c r="V128" s="13"/>
      <c r="W128" s="13"/>
      <c r="X128" s="13"/>
      <c r="Y128" s="13"/>
      <c r="Z128" s="13"/>
      <c r="AA128" s="13"/>
      <c r="AB128" s="13"/>
      <c r="AC128" s="13"/>
      <c r="AD128" s="13"/>
      <c r="AE128" s="13"/>
      <c r="AT128" s="255" t="s">
        <v>173</v>
      </c>
      <c r="AU128" s="255" t="s">
        <v>86</v>
      </c>
      <c r="AV128" s="13" t="s">
        <v>86</v>
      </c>
      <c r="AW128" s="13" t="s">
        <v>37</v>
      </c>
      <c r="AX128" s="13" t="s">
        <v>76</v>
      </c>
      <c r="AY128" s="255" t="s">
        <v>162</v>
      </c>
    </row>
    <row r="129" s="13" customFormat="1">
      <c r="A129" s="13"/>
      <c r="B129" s="245"/>
      <c r="C129" s="246"/>
      <c r="D129" s="241" t="s">
        <v>173</v>
      </c>
      <c r="E129" s="247" t="s">
        <v>19</v>
      </c>
      <c r="F129" s="248" t="s">
        <v>1506</v>
      </c>
      <c r="G129" s="246"/>
      <c r="H129" s="249">
        <v>-0.83999999999999997</v>
      </c>
      <c r="I129" s="250"/>
      <c r="J129" s="246"/>
      <c r="K129" s="246"/>
      <c r="L129" s="251"/>
      <c r="M129" s="252"/>
      <c r="N129" s="253"/>
      <c r="O129" s="253"/>
      <c r="P129" s="253"/>
      <c r="Q129" s="253"/>
      <c r="R129" s="253"/>
      <c r="S129" s="253"/>
      <c r="T129" s="254"/>
      <c r="U129" s="13"/>
      <c r="V129" s="13"/>
      <c r="W129" s="13"/>
      <c r="X129" s="13"/>
      <c r="Y129" s="13"/>
      <c r="Z129" s="13"/>
      <c r="AA129" s="13"/>
      <c r="AB129" s="13"/>
      <c r="AC129" s="13"/>
      <c r="AD129" s="13"/>
      <c r="AE129" s="13"/>
      <c r="AT129" s="255" t="s">
        <v>173</v>
      </c>
      <c r="AU129" s="255" t="s">
        <v>86</v>
      </c>
      <c r="AV129" s="13" t="s">
        <v>86</v>
      </c>
      <c r="AW129" s="13" t="s">
        <v>37</v>
      </c>
      <c r="AX129" s="13" t="s">
        <v>76</v>
      </c>
      <c r="AY129" s="255" t="s">
        <v>162</v>
      </c>
    </row>
    <row r="130" s="13" customFormat="1">
      <c r="A130" s="13"/>
      <c r="B130" s="245"/>
      <c r="C130" s="246"/>
      <c r="D130" s="241" t="s">
        <v>173</v>
      </c>
      <c r="E130" s="247" t="s">
        <v>19</v>
      </c>
      <c r="F130" s="248" t="s">
        <v>1507</v>
      </c>
      <c r="G130" s="246"/>
      <c r="H130" s="249">
        <v>-0.35999999999999999</v>
      </c>
      <c r="I130" s="250"/>
      <c r="J130" s="246"/>
      <c r="K130" s="246"/>
      <c r="L130" s="251"/>
      <c r="M130" s="252"/>
      <c r="N130" s="253"/>
      <c r="O130" s="253"/>
      <c r="P130" s="253"/>
      <c r="Q130" s="253"/>
      <c r="R130" s="253"/>
      <c r="S130" s="253"/>
      <c r="T130" s="254"/>
      <c r="U130" s="13"/>
      <c r="V130" s="13"/>
      <c r="W130" s="13"/>
      <c r="X130" s="13"/>
      <c r="Y130" s="13"/>
      <c r="Z130" s="13"/>
      <c r="AA130" s="13"/>
      <c r="AB130" s="13"/>
      <c r="AC130" s="13"/>
      <c r="AD130" s="13"/>
      <c r="AE130" s="13"/>
      <c r="AT130" s="255" t="s">
        <v>173</v>
      </c>
      <c r="AU130" s="255" t="s">
        <v>86</v>
      </c>
      <c r="AV130" s="13" t="s">
        <v>86</v>
      </c>
      <c r="AW130" s="13" t="s">
        <v>37</v>
      </c>
      <c r="AX130" s="13" t="s">
        <v>76</v>
      </c>
      <c r="AY130" s="255" t="s">
        <v>162</v>
      </c>
    </row>
    <row r="131" s="13" customFormat="1">
      <c r="A131" s="13"/>
      <c r="B131" s="245"/>
      <c r="C131" s="246"/>
      <c r="D131" s="241" t="s">
        <v>173</v>
      </c>
      <c r="E131" s="247" t="s">
        <v>19</v>
      </c>
      <c r="F131" s="248" t="s">
        <v>1508</v>
      </c>
      <c r="G131" s="246"/>
      <c r="H131" s="249">
        <v>-0.316</v>
      </c>
      <c r="I131" s="250"/>
      <c r="J131" s="246"/>
      <c r="K131" s="246"/>
      <c r="L131" s="251"/>
      <c r="M131" s="252"/>
      <c r="N131" s="253"/>
      <c r="O131" s="253"/>
      <c r="P131" s="253"/>
      <c r="Q131" s="253"/>
      <c r="R131" s="253"/>
      <c r="S131" s="253"/>
      <c r="T131" s="254"/>
      <c r="U131" s="13"/>
      <c r="V131" s="13"/>
      <c r="W131" s="13"/>
      <c r="X131" s="13"/>
      <c r="Y131" s="13"/>
      <c r="Z131" s="13"/>
      <c r="AA131" s="13"/>
      <c r="AB131" s="13"/>
      <c r="AC131" s="13"/>
      <c r="AD131" s="13"/>
      <c r="AE131" s="13"/>
      <c r="AT131" s="255" t="s">
        <v>173</v>
      </c>
      <c r="AU131" s="255" t="s">
        <v>86</v>
      </c>
      <c r="AV131" s="13" t="s">
        <v>86</v>
      </c>
      <c r="AW131" s="13" t="s">
        <v>37</v>
      </c>
      <c r="AX131" s="13" t="s">
        <v>76</v>
      </c>
      <c r="AY131" s="255" t="s">
        <v>162</v>
      </c>
    </row>
    <row r="132" s="15" customFormat="1">
      <c r="A132" s="15"/>
      <c r="B132" s="267"/>
      <c r="C132" s="268"/>
      <c r="D132" s="241" t="s">
        <v>173</v>
      </c>
      <c r="E132" s="269" t="s">
        <v>19</v>
      </c>
      <c r="F132" s="270" t="s">
        <v>177</v>
      </c>
      <c r="G132" s="268"/>
      <c r="H132" s="271">
        <v>4.8970000000000002</v>
      </c>
      <c r="I132" s="272"/>
      <c r="J132" s="268"/>
      <c r="K132" s="268"/>
      <c r="L132" s="273"/>
      <c r="M132" s="274"/>
      <c r="N132" s="275"/>
      <c r="O132" s="275"/>
      <c r="P132" s="275"/>
      <c r="Q132" s="275"/>
      <c r="R132" s="275"/>
      <c r="S132" s="275"/>
      <c r="T132" s="276"/>
      <c r="U132" s="15"/>
      <c r="V132" s="15"/>
      <c r="W132" s="15"/>
      <c r="X132" s="15"/>
      <c r="Y132" s="15"/>
      <c r="Z132" s="15"/>
      <c r="AA132" s="15"/>
      <c r="AB132" s="15"/>
      <c r="AC132" s="15"/>
      <c r="AD132" s="15"/>
      <c r="AE132" s="15"/>
      <c r="AT132" s="277" t="s">
        <v>173</v>
      </c>
      <c r="AU132" s="277" t="s">
        <v>86</v>
      </c>
      <c r="AV132" s="15" t="s">
        <v>169</v>
      </c>
      <c r="AW132" s="15" t="s">
        <v>37</v>
      </c>
      <c r="AX132" s="15" t="s">
        <v>84</v>
      </c>
      <c r="AY132" s="277" t="s">
        <v>162</v>
      </c>
    </row>
    <row r="133" s="2" customFormat="1" ht="21.75" customHeight="1">
      <c r="A133" s="40"/>
      <c r="B133" s="41"/>
      <c r="C133" s="228" t="s">
        <v>169</v>
      </c>
      <c r="D133" s="228" t="s">
        <v>164</v>
      </c>
      <c r="E133" s="229" t="s">
        <v>1509</v>
      </c>
      <c r="F133" s="230" t="s">
        <v>1510</v>
      </c>
      <c r="G133" s="231" t="s">
        <v>219</v>
      </c>
      <c r="H133" s="232">
        <v>4.8970000000000002</v>
      </c>
      <c r="I133" s="233"/>
      <c r="J133" s="234">
        <f>ROUND(I133*H133,2)</f>
        <v>0</v>
      </c>
      <c r="K133" s="230" t="s">
        <v>168</v>
      </c>
      <c r="L133" s="46"/>
      <c r="M133" s="235" t="s">
        <v>19</v>
      </c>
      <c r="N133" s="236" t="s">
        <v>47</v>
      </c>
      <c r="O133" s="86"/>
      <c r="P133" s="237">
        <f>O133*H133</f>
        <v>0</v>
      </c>
      <c r="Q133" s="237">
        <v>0</v>
      </c>
      <c r="R133" s="237">
        <f>Q133*H133</f>
        <v>0</v>
      </c>
      <c r="S133" s="237">
        <v>0</v>
      </c>
      <c r="T133" s="238">
        <f>S133*H133</f>
        <v>0</v>
      </c>
      <c r="U133" s="40"/>
      <c r="V133" s="40"/>
      <c r="W133" s="40"/>
      <c r="X133" s="40"/>
      <c r="Y133" s="40"/>
      <c r="Z133" s="40"/>
      <c r="AA133" s="40"/>
      <c r="AB133" s="40"/>
      <c r="AC133" s="40"/>
      <c r="AD133" s="40"/>
      <c r="AE133" s="40"/>
      <c r="AR133" s="239" t="s">
        <v>169</v>
      </c>
      <c r="AT133" s="239" t="s">
        <v>164</v>
      </c>
      <c r="AU133" s="239" t="s">
        <v>86</v>
      </c>
      <c r="AY133" s="19" t="s">
        <v>162</v>
      </c>
      <c r="BE133" s="240">
        <f>IF(N133="základní",J133,0)</f>
        <v>0</v>
      </c>
      <c r="BF133" s="240">
        <f>IF(N133="snížená",J133,0)</f>
        <v>0</v>
      </c>
      <c r="BG133" s="240">
        <f>IF(N133="zákl. přenesená",J133,0)</f>
        <v>0</v>
      </c>
      <c r="BH133" s="240">
        <f>IF(N133="sníž. přenesená",J133,0)</f>
        <v>0</v>
      </c>
      <c r="BI133" s="240">
        <f>IF(N133="nulová",J133,0)</f>
        <v>0</v>
      </c>
      <c r="BJ133" s="19" t="s">
        <v>84</v>
      </c>
      <c r="BK133" s="240">
        <f>ROUND(I133*H133,2)</f>
        <v>0</v>
      </c>
      <c r="BL133" s="19" t="s">
        <v>169</v>
      </c>
      <c r="BM133" s="239" t="s">
        <v>1511</v>
      </c>
    </row>
    <row r="134" s="2" customFormat="1">
      <c r="A134" s="40"/>
      <c r="B134" s="41"/>
      <c r="C134" s="42"/>
      <c r="D134" s="241" t="s">
        <v>171</v>
      </c>
      <c r="E134" s="42"/>
      <c r="F134" s="242" t="s">
        <v>322</v>
      </c>
      <c r="G134" s="42"/>
      <c r="H134" s="42"/>
      <c r="I134" s="148"/>
      <c r="J134" s="42"/>
      <c r="K134" s="42"/>
      <c r="L134" s="46"/>
      <c r="M134" s="243"/>
      <c r="N134" s="244"/>
      <c r="O134" s="86"/>
      <c r="P134" s="86"/>
      <c r="Q134" s="86"/>
      <c r="R134" s="86"/>
      <c r="S134" s="86"/>
      <c r="T134" s="87"/>
      <c r="U134" s="40"/>
      <c r="V134" s="40"/>
      <c r="W134" s="40"/>
      <c r="X134" s="40"/>
      <c r="Y134" s="40"/>
      <c r="Z134" s="40"/>
      <c r="AA134" s="40"/>
      <c r="AB134" s="40"/>
      <c r="AC134" s="40"/>
      <c r="AD134" s="40"/>
      <c r="AE134" s="40"/>
      <c r="AT134" s="19" t="s">
        <v>171</v>
      </c>
      <c r="AU134" s="19" t="s">
        <v>86</v>
      </c>
    </row>
    <row r="135" s="13" customFormat="1">
      <c r="A135" s="13"/>
      <c r="B135" s="245"/>
      <c r="C135" s="246"/>
      <c r="D135" s="241" t="s">
        <v>173</v>
      </c>
      <c r="E135" s="247" t="s">
        <v>19</v>
      </c>
      <c r="F135" s="248" t="s">
        <v>1496</v>
      </c>
      <c r="G135" s="246"/>
      <c r="H135" s="249">
        <v>5.6799999999999997</v>
      </c>
      <c r="I135" s="250"/>
      <c r="J135" s="246"/>
      <c r="K135" s="246"/>
      <c r="L135" s="251"/>
      <c r="M135" s="252"/>
      <c r="N135" s="253"/>
      <c r="O135" s="253"/>
      <c r="P135" s="253"/>
      <c r="Q135" s="253"/>
      <c r="R135" s="253"/>
      <c r="S135" s="253"/>
      <c r="T135" s="254"/>
      <c r="U135" s="13"/>
      <c r="V135" s="13"/>
      <c r="W135" s="13"/>
      <c r="X135" s="13"/>
      <c r="Y135" s="13"/>
      <c r="Z135" s="13"/>
      <c r="AA135" s="13"/>
      <c r="AB135" s="13"/>
      <c r="AC135" s="13"/>
      <c r="AD135" s="13"/>
      <c r="AE135" s="13"/>
      <c r="AT135" s="255" t="s">
        <v>173</v>
      </c>
      <c r="AU135" s="255" t="s">
        <v>86</v>
      </c>
      <c r="AV135" s="13" t="s">
        <v>86</v>
      </c>
      <c r="AW135" s="13" t="s">
        <v>37</v>
      </c>
      <c r="AX135" s="13" t="s">
        <v>76</v>
      </c>
      <c r="AY135" s="255" t="s">
        <v>162</v>
      </c>
    </row>
    <row r="136" s="13" customFormat="1">
      <c r="A136" s="13"/>
      <c r="B136" s="245"/>
      <c r="C136" s="246"/>
      <c r="D136" s="241" t="s">
        <v>173</v>
      </c>
      <c r="E136" s="247" t="s">
        <v>19</v>
      </c>
      <c r="F136" s="248" t="s">
        <v>1501</v>
      </c>
      <c r="G136" s="246"/>
      <c r="H136" s="249">
        <v>1.288</v>
      </c>
      <c r="I136" s="250"/>
      <c r="J136" s="246"/>
      <c r="K136" s="246"/>
      <c r="L136" s="251"/>
      <c r="M136" s="252"/>
      <c r="N136" s="253"/>
      <c r="O136" s="253"/>
      <c r="P136" s="253"/>
      <c r="Q136" s="253"/>
      <c r="R136" s="253"/>
      <c r="S136" s="253"/>
      <c r="T136" s="254"/>
      <c r="U136" s="13"/>
      <c r="V136" s="13"/>
      <c r="W136" s="13"/>
      <c r="X136" s="13"/>
      <c r="Y136" s="13"/>
      <c r="Z136" s="13"/>
      <c r="AA136" s="13"/>
      <c r="AB136" s="13"/>
      <c r="AC136" s="13"/>
      <c r="AD136" s="13"/>
      <c r="AE136" s="13"/>
      <c r="AT136" s="255" t="s">
        <v>173</v>
      </c>
      <c r="AU136" s="255" t="s">
        <v>86</v>
      </c>
      <c r="AV136" s="13" t="s">
        <v>86</v>
      </c>
      <c r="AW136" s="13" t="s">
        <v>37</v>
      </c>
      <c r="AX136" s="13" t="s">
        <v>76</v>
      </c>
      <c r="AY136" s="255" t="s">
        <v>162</v>
      </c>
    </row>
    <row r="137" s="13" customFormat="1">
      <c r="A137" s="13"/>
      <c r="B137" s="245"/>
      <c r="C137" s="246"/>
      <c r="D137" s="241" t="s">
        <v>173</v>
      </c>
      <c r="E137" s="247" t="s">
        <v>19</v>
      </c>
      <c r="F137" s="248" t="s">
        <v>1502</v>
      </c>
      <c r="G137" s="246"/>
      <c r="H137" s="249">
        <v>0.159</v>
      </c>
      <c r="I137" s="250"/>
      <c r="J137" s="246"/>
      <c r="K137" s="246"/>
      <c r="L137" s="251"/>
      <c r="M137" s="252"/>
      <c r="N137" s="253"/>
      <c r="O137" s="253"/>
      <c r="P137" s="253"/>
      <c r="Q137" s="253"/>
      <c r="R137" s="253"/>
      <c r="S137" s="253"/>
      <c r="T137" s="254"/>
      <c r="U137" s="13"/>
      <c r="V137" s="13"/>
      <c r="W137" s="13"/>
      <c r="X137" s="13"/>
      <c r="Y137" s="13"/>
      <c r="Z137" s="13"/>
      <c r="AA137" s="13"/>
      <c r="AB137" s="13"/>
      <c r="AC137" s="13"/>
      <c r="AD137" s="13"/>
      <c r="AE137" s="13"/>
      <c r="AT137" s="255" t="s">
        <v>173</v>
      </c>
      <c r="AU137" s="255" t="s">
        <v>86</v>
      </c>
      <c r="AV137" s="13" t="s">
        <v>86</v>
      </c>
      <c r="AW137" s="13" t="s">
        <v>37</v>
      </c>
      <c r="AX137" s="13" t="s">
        <v>76</v>
      </c>
      <c r="AY137" s="255" t="s">
        <v>162</v>
      </c>
    </row>
    <row r="138" s="13" customFormat="1">
      <c r="A138" s="13"/>
      <c r="B138" s="245"/>
      <c r="C138" s="246"/>
      <c r="D138" s="241" t="s">
        <v>173</v>
      </c>
      <c r="E138" s="247" t="s">
        <v>19</v>
      </c>
      <c r="F138" s="248" t="s">
        <v>1503</v>
      </c>
      <c r="G138" s="246"/>
      <c r="H138" s="249">
        <v>0.65800000000000003</v>
      </c>
      <c r="I138" s="250"/>
      <c r="J138" s="246"/>
      <c r="K138" s="246"/>
      <c r="L138" s="251"/>
      <c r="M138" s="252"/>
      <c r="N138" s="253"/>
      <c r="O138" s="253"/>
      <c r="P138" s="253"/>
      <c r="Q138" s="253"/>
      <c r="R138" s="253"/>
      <c r="S138" s="253"/>
      <c r="T138" s="254"/>
      <c r="U138" s="13"/>
      <c r="V138" s="13"/>
      <c r="W138" s="13"/>
      <c r="X138" s="13"/>
      <c r="Y138" s="13"/>
      <c r="Z138" s="13"/>
      <c r="AA138" s="13"/>
      <c r="AB138" s="13"/>
      <c r="AC138" s="13"/>
      <c r="AD138" s="13"/>
      <c r="AE138" s="13"/>
      <c r="AT138" s="255" t="s">
        <v>173</v>
      </c>
      <c r="AU138" s="255" t="s">
        <v>86</v>
      </c>
      <c r="AV138" s="13" t="s">
        <v>86</v>
      </c>
      <c r="AW138" s="13" t="s">
        <v>37</v>
      </c>
      <c r="AX138" s="13" t="s">
        <v>76</v>
      </c>
      <c r="AY138" s="255" t="s">
        <v>162</v>
      </c>
    </row>
    <row r="139" s="13" customFormat="1">
      <c r="A139" s="13"/>
      <c r="B139" s="245"/>
      <c r="C139" s="246"/>
      <c r="D139" s="241" t="s">
        <v>173</v>
      </c>
      <c r="E139" s="247" t="s">
        <v>19</v>
      </c>
      <c r="F139" s="248" t="s">
        <v>1505</v>
      </c>
      <c r="G139" s="246"/>
      <c r="H139" s="249">
        <v>-1.3720000000000001</v>
      </c>
      <c r="I139" s="250"/>
      <c r="J139" s="246"/>
      <c r="K139" s="246"/>
      <c r="L139" s="251"/>
      <c r="M139" s="252"/>
      <c r="N139" s="253"/>
      <c r="O139" s="253"/>
      <c r="P139" s="253"/>
      <c r="Q139" s="253"/>
      <c r="R139" s="253"/>
      <c r="S139" s="253"/>
      <c r="T139" s="254"/>
      <c r="U139" s="13"/>
      <c r="V139" s="13"/>
      <c r="W139" s="13"/>
      <c r="X139" s="13"/>
      <c r="Y139" s="13"/>
      <c r="Z139" s="13"/>
      <c r="AA139" s="13"/>
      <c r="AB139" s="13"/>
      <c r="AC139" s="13"/>
      <c r="AD139" s="13"/>
      <c r="AE139" s="13"/>
      <c r="AT139" s="255" t="s">
        <v>173</v>
      </c>
      <c r="AU139" s="255" t="s">
        <v>86</v>
      </c>
      <c r="AV139" s="13" t="s">
        <v>86</v>
      </c>
      <c r="AW139" s="13" t="s">
        <v>37</v>
      </c>
      <c r="AX139" s="13" t="s">
        <v>76</v>
      </c>
      <c r="AY139" s="255" t="s">
        <v>162</v>
      </c>
    </row>
    <row r="140" s="13" customFormat="1">
      <c r="A140" s="13"/>
      <c r="B140" s="245"/>
      <c r="C140" s="246"/>
      <c r="D140" s="241" t="s">
        <v>173</v>
      </c>
      <c r="E140" s="247" t="s">
        <v>19</v>
      </c>
      <c r="F140" s="248" t="s">
        <v>1506</v>
      </c>
      <c r="G140" s="246"/>
      <c r="H140" s="249">
        <v>-0.83999999999999997</v>
      </c>
      <c r="I140" s="250"/>
      <c r="J140" s="246"/>
      <c r="K140" s="246"/>
      <c r="L140" s="251"/>
      <c r="M140" s="252"/>
      <c r="N140" s="253"/>
      <c r="O140" s="253"/>
      <c r="P140" s="253"/>
      <c r="Q140" s="253"/>
      <c r="R140" s="253"/>
      <c r="S140" s="253"/>
      <c r="T140" s="254"/>
      <c r="U140" s="13"/>
      <c r="V140" s="13"/>
      <c r="W140" s="13"/>
      <c r="X140" s="13"/>
      <c r="Y140" s="13"/>
      <c r="Z140" s="13"/>
      <c r="AA140" s="13"/>
      <c r="AB140" s="13"/>
      <c r="AC140" s="13"/>
      <c r="AD140" s="13"/>
      <c r="AE140" s="13"/>
      <c r="AT140" s="255" t="s">
        <v>173</v>
      </c>
      <c r="AU140" s="255" t="s">
        <v>86</v>
      </c>
      <c r="AV140" s="13" t="s">
        <v>86</v>
      </c>
      <c r="AW140" s="13" t="s">
        <v>37</v>
      </c>
      <c r="AX140" s="13" t="s">
        <v>76</v>
      </c>
      <c r="AY140" s="255" t="s">
        <v>162</v>
      </c>
    </row>
    <row r="141" s="13" customFormat="1">
      <c r="A141" s="13"/>
      <c r="B141" s="245"/>
      <c r="C141" s="246"/>
      <c r="D141" s="241" t="s">
        <v>173</v>
      </c>
      <c r="E141" s="247" t="s">
        <v>19</v>
      </c>
      <c r="F141" s="248" t="s">
        <v>1507</v>
      </c>
      <c r="G141" s="246"/>
      <c r="H141" s="249">
        <v>-0.35999999999999999</v>
      </c>
      <c r="I141" s="250"/>
      <c r="J141" s="246"/>
      <c r="K141" s="246"/>
      <c r="L141" s="251"/>
      <c r="M141" s="252"/>
      <c r="N141" s="253"/>
      <c r="O141" s="253"/>
      <c r="P141" s="253"/>
      <c r="Q141" s="253"/>
      <c r="R141" s="253"/>
      <c r="S141" s="253"/>
      <c r="T141" s="254"/>
      <c r="U141" s="13"/>
      <c r="V141" s="13"/>
      <c r="W141" s="13"/>
      <c r="X141" s="13"/>
      <c r="Y141" s="13"/>
      <c r="Z141" s="13"/>
      <c r="AA141" s="13"/>
      <c r="AB141" s="13"/>
      <c r="AC141" s="13"/>
      <c r="AD141" s="13"/>
      <c r="AE141" s="13"/>
      <c r="AT141" s="255" t="s">
        <v>173</v>
      </c>
      <c r="AU141" s="255" t="s">
        <v>86</v>
      </c>
      <c r="AV141" s="13" t="s">
        <v>86</v>
      </c>
      <c r="AW141" s="13" t="s">
        <v>37</v>
      </c>
      <c r="AX141" s="13" t="s">
        <v>76</v>
      </c>
      <c r="AY141" s="255" t="s">
        <v>162</v>
      </c>
    </row>
    <row r="142" s="13" customFormat="1">
      <c r="A142" s="13"/>
      <c r="B142" s="245"/>
      <c r="C142" s="246"/>
      <c r="D142" s="241" t="s">
        <v>173</v>
      </c>
      <c r="E142" s="247" t="s">
        <v>19</v>
      </c>
      <c r="F142" s="248" t="s">
        <v>1508</v>
      </c>
      <c r="G142" s="246"/>
      <c r="H142" s="249">
        <v>-0.316</v>
      </c>
      <c r="I142" s="250"/>
      <c r="J142" s="246"/>
      <c r="K142" s="246"/>
      <c r="L142" s="251"/>
      <c r="M142" s="252"/>
      <c r="N142" s="253"/>
      <c r="O142" s="253"/>
      <c r="P142" s="253"/>
      <c r="Q142" s="253"/>
      <c r="R142" s="253"/>
      <c r="S142" s="253"/>
      <c r="T142" s="254"/>
      <c r="U142" s="13"/>
      <c r="V142" s="13"/>
      <c r="W142" s="13"/>
      <c r="X142" s="13"/>
      <c r="Y142" s="13"/>
      <c r="Z142" s="13"/>
      <c r="AA142" s="13"/>
      <c r="AB142" s="13"/>
      <c r="AC142" s="13"/>
      <c r="AD142" s="13"/>
      <c r="AE142" s="13"/>
      <c r="AT142" s="255" t="s">
        <v>173</v>
      </c>
      <c r="AU142" s="255" t="s">
        <v>86</v>
      </c>
      <c r="AV142" s="13" t="s">
        <v>86</v>
      </c>
      <c r="AW142" s="13" t="s">
        <v>37</v>
      </c>
      <c r="AX142" s="13" t="s">
        <v>76</v>
      </c>
      <c r="AY142" s="255" t="s">
        <v>162</v>
      </c>
    </row>
    <row r="143" s="15" customFormat="1">
      <c r="A143" s="15"/>
      <c r="B143" s="267"/>
      <c r="C143" s="268"/>
      <c r="D143" s="241" t="s">
        <v>173</v>
      </c>
      <c r="E143" s="269" t="s">
        <v>19</v>
      </c>
      <c r="F143" s="270" t="s">
        <v>177</v>
      </c>
      <c r="G143" s="268"/>
      <c r="H143" s="271">
        <v>4.8970000000000002</v>
      </c>
      <c r="I143" s="272"/>
      <c r="J143" s="268"/>
      <c r="K143" s="268"/>
      <c r="L143" s="273"/>
      <c r="M143" s="274"/>
      <c r="N143" s="275"/>
      <c r="O143" s="275"/>
      <c r="P143" s="275"/>
      <c r="Q143" s="275"/>
      <c r="R143" s="275"/>
      <c r="S143" s="275"/>
      <c r="T143" s="276"/>
      <c r="U143" s="15"/>
      <c r="V143" s="15"/>
      <c r="W143" s="15"/>
      <c r="X143" s="15"/>
      <c r="Y143" s="15"/>
      <c r="Z143" s="15"/>
      <c r="AA143" s="15"/>
      <c r="AB143" s="15"/>
      <c r="AC143" s="15"/>
      <c r="AD143" s="15"/>
      <c r="AE143" s="15"/>
      <c r="AT143" s="277" t="s">
        <v>173</v>
      </c>
      <c r="AU143" s="277" t="s">
        <v>86</v>
      </c>
      <c r="AV143" s="15" t="s">
        <v>169</v>
      </c>
      <c r="AW143" s="15" t="s">
        <v>37</v>
      </c>
      <c r="AX143" s="15" t="s">
        <v>84</v>
      </c>
      <c r="AY143" s="277" t="s">
        <v>162</v>
      </c>
    </row>
    <row r="144" s="2" customFormat="1" ht="21.75" customHeight="1">
      <c r="A144" s="40"/>
      <c r="B144" s="41"/>
      <c r="C144" s="228" t="s">
        <v>193</v>
      </c>
      <c r="D144" s="228" t="s">
        <v>164</v>
      </c>
      <c r="E144" s="229" t="s">
        <v>332</v>
      </c>
      <c r="F144" s="230" t="s">
        <v>333</v>
      </c>
      <c r="G144" s="231" t="s">
        <v>334</v>
      </c>
      <c r="H144" s="232">
        <v>9.7940000000000005</v>
      </c>
      <c r="I144" s="233"/>
      <c r="J144" s="234">
        <f>ROUND(I144*H144,2)</f>
        <v>0</v>
      </c>
      <c r="K144" s="230" t="s">
        <v>168</v>
      </c>
      <c r="L144" s="46"/>
      <c r="M144" s="235" t="s">
        <v>19</v>
      </c>
      <c r="N144" s="236" t="s">
        <v>47</v>
      </c>
      <c r="O144" s="86"/>
      <c r="P144" s="237">
        <f>O144*H144</f>
        <v>0</v>
      </c>
      <c r="Q144" s="237">
        <v>0</v>
      </c>
      <c r="R144" s="237">
        <f>Q144*H144</f>
        <v>0</v>
      </c>
      <c r="S144" s="237">
        <v>0</v>
      </c>
      <c r="T144" s="238">
        <f>S144*H144</f>
        <v>0</v>
      </c>
      <c r="U144" s="40"/>
      <c r="V144" s="40"/>
      <c r="W144" s="40"/>
      <c r="X144" s="40"/>
      <c r="Y144" s="40"/>
      <c r="Z144" s="40"/>
      <c r="AA144" s="40"/>
      <c r="AB144" s="40"/>
      <c r="AC144" s="40"/>
      <c r="AD144" s="40"/>
      <c r="AE144" s="40"/>
      <c r="AR144" s="239" t="s">
        <v>169</v>
      </c>
      <c r="AT144" s="239" t="s">
        <v>164</v>
      </c>
      <c r="AU144" s="239" t="s">
        <v>86</v>
      </c>
      <c r="AY144" s="19" t="s">
        <v>162</v>
      </c>
      <c r="BE144" s="240">
        <f>IF(N144="základní",J144,0)</f>
        <v>0</v>
      </c>
      <c r="BF144" s="240">
        <f>IF(N144="snížená",J144,0)</f>
        <v>0</v>
      </c>
      <c r="BG144" s="240">
        <f>IF(N144="zákl. přenesená",J144,0)</f>
        <v>0</v>
      </c>
      <c r="BH144" s="240">
        <f>IF(N144="sníž. přenesená",J144,0)</f>
        <v>0</v>
      </c>
      <c r="BI144" s="240">
        <f>IF(N144="nulová",J144,0)</f>
        <v>0</v>
      </c>
      <c r="BJ144" s="19" t="s">
        <v>84</v>
      </c>
      <c r="BK144" s="240">
        <f>ROUND(I144*H144,2)</f>
        <v>0</v>
      </c>
      <c r="BL144" s="19" t="s">
        <v>169</v>
      </c>
      <c r="BM144" s="239" t="s">
        <v>1512</v>
      </c>
    </row>
    <row r="145" s="2" customFormat="1">
      <c r="A145" s="40"/>
      <c r="B145" s="41"/>
      <c r="C145" s="42"/>
      <c r="D145" s="241" t="s">
        <v>171</v>
      </c>
      <c r="E145" s="42"/>
      <c r="F145" s="242" t="s">
        <v>336</v>
      </c>
      <c r="G145" s="42"/>
      <c r="H145" s="42"/>
      <c r="I145" s="148"/>
      <c r="J145" s="42"/>
      <c r="K145" s="42"/>
      <c r="L145" s="46"/>
      <c r="M145" s="243"/>
      <c r="N145" s="244"/>
      <c r="O145" s="86"/>
      <c r="P145" s="86"/>
      <c r="Q145" s="86"/>
      <c r="R145" s="86"/>
      <c r="S145" s="86"/>
      <c r="T145" s="87"/>
      <c r="U145" s="40"/>
      <c r="V145" s="40"/>
      <c r="W145" s="40"/>
      <c r="X145" s="40"/>
      <c r="Y145" s="40"/>
      <c r="Z145" s="40"/>
      <c r="AA145" s="40"/>
      <c r="AB145" s="40"/>
      <c r="AC145" s="40"/>
      <c r="AD145" s="40"/>
      <c r="AE145" s="40"/>
      <c r="AT145" s="19" t="s">
        <v>171</v>
      </c>
      <c r="AU145" s="19" t="s">
        <v>86</v>
      </c>
    </row>
    <row r="146" s="13" customFormat="1">
      <c r="A146" s="13"/>
      <c r="B146" s="245"/>
      <c r="C146" s="246"/>
      <c r="D146" s="241" t="s">
        <v>173</v>
      </c>
      <c r="E146" s="247" t="s">
        <v>19</v>
      </c>
      <c r="F146" s="248" t="s">
        <v>1513</v>
      </c>
      <c r="G146" s="246"/>
      <c r="H146" s="249">
        <v>9.7940000000000005</v>
      </c>
      <c r="I146" s="250"/>
      <c r="J146" s="246"/>
      <c r="K146" s="246"/>
      <c r="L146" s="251"/>
      <c r="M146" s="252"/>
      <c r="N146" s="253"/>
      <c r="O146" s="253"/>
      <c r="P146" s="253"/>
      <c r="Q146" s="253"/>
      <c r="R146" s="253"/>
      <c r="S146" s="253"/>
      <c r="T146" s="254"/>
      <c r="U146" s="13"/>
      <c r="V146" s="13"/>
      <c r="W146" s="13"/>
      <c r="X146" s="13"/>
      <c r="Y146" s="13"/>
      <c r="Z146" s="13"/>
      <c r="AA146" s="13"/>
      <c r="AB146" s="13"/>
      <c r="AC146" s="13"/>
      <c r="AD146" s="13"/>
      <c r="AE146" s="13"/>
      <c r="AT146" s="255" t="s">
        <v>173</v>
      </c>
      <c r="AU146" s="255" t="s">
        <v>86</v>
      </c>
      <c r="AV146" s="13" t="s">
        <v>86</v>
      </c>
      <c r="AW146" s="13" t="s">
        <v>37</v>
      </c>
      <c r="AX146" s="13" t="s">
        <v>84</v>
      </c>
      <c r="AY146" s="255" t="s">
        <v>162</v>
      </c>
    </row>
    <row r="147" s="2" customFormat="1" ht="21.75" customHeight="1">
      <c r="A147" s="40"/>
      <c r="B147" s="41"/>
      <c r="C147" s="228" t="s">
        <v>199</v>
      </c>
      <c r="D147" s="228" t="s">
        <v>164</v>
      </c>
      <c r="E147" s="229" t="s">
        <v>339</v>
      </c>
      <c r="F147" s="230" t="s">
        <v>340</v>
      </c>
      <c r="G147" s="231" t="s">
        <v>219</v>
      </c>
      <c r="H147" s="232">
        <v>2.8879999999999999</v>
      </c>
      <c r="I147" s="233"/>
      <c r="J147" s="234">
        <f>ROUND(I147*H147,2)</f>
        <v>0</v>
      </c>
      <c r="K147" s="230" t="s">
        <v>168</v>
      </c>
      <c r="L147" s="46"/>
      <c r="M147" s="235" t="s">
        <v>19</v>
      </c>
      <c r="N147" s="236" t="s">
        <v>47</v>
      </c>
      <c r="O147" s="86"/>
      <c r="P147" s="237">
        <f>O147*H147</f>
        <v>0</v>
      </c>
      <c r="Q147" s="237">
        <v>0</v>
      </c>
      <c r="R147" s="237">
        <f>Q147*H147</f>
        <v>0</v>
      </c>
      <c r="S147" s="237">
        <v>0</v>
      </c>
      <c r="T147" s="238">
        <f>S147*H147</f>
        <v>0</v>
      </c>
      <c r="U147" s="40"/>
      <c r="V147" s="40"/>
      <c r="W147" s="40"/>
      <c r="X147" s="40"/>
      <c r="Y147" s="40"/>
      <c r="Z147" s="40"/>
      <c r="AA147" s="40"/>
      <c r="AB147" s="40"/>
      <c r="AC147" s="40"/>
      <c r="AD147" s="40"/>
      <c r="AE147" s="40"/>
      <c r="AR147" s="239" t="s">
        <v>169</v>
      </c>
      <c r="AT147" s="239" t="s">
        <v>164</v>
      </c>
      <c r="AU147" s="239" t="s">
        <v>86</v>
      </c>
      <c r="AY147" s="19" t="s">
        <v>162</v>
      </c>
      <c r="BE147" s="240">
        <f>IF(N147="základní",J147,0)</f>
        <v>0</v>
      </c>
      <c r="BF147" s="240">
        <f>IF(N147="snížená",J147,0)</f>
        <v>0</v>
      </c>
      <c r="BG147" s="240">
        <f>IF(N147="zákl. přenesená",J147,0)</f>
        <v>0</v>
      </c>
      <c r="BH147" s="240">
        <f>IF(N147="sníž. přenesená",J147,0)</f>
        <v>0</v>
      </c>
      <c r="BI147" s="240">
        <f>IF(N147="nulová",J147,0)</f>
        <v>0</v>
      </c>
      <c r="BJ147" s="19" t="s">
        <v>84</v>
      </c>
      <c r="BK147" s="240">
        <f>ROUND(I147*H147,2)</f>
        <v>0</v>
      </c>
      <c r="BL147" s="19" t="s">
        <v>169</v>
      </c>
      <c r="BM147" s="239" t="s">
        <v>1514</v>
      </c>
    </row>
    <row r="148" s="2" customFormat="1">
      <c r="A148" s="40"/>
      <c r="B148" s="41"/>
      <c r="C148" s="42"/>
      <c r="D148" s="241" t="s">
        <v>171</v>
      </c>
      <c r="E148" s="42"/>
      <c r="F148" s="242" t="s">
        <v>342</v>
      </c>
      <c r="G148" s="42"/>
      <c r="H148" s="42"/>
      <c r="I148" s="148"/>
      <c r="J148" s="42"/>
      <c r="K148" s="42"/>
      <c r="L148" s="46"/>
      <c r="M148" s="243"/>
      <c r="N148" s="244"/>
      <c r="O148" s="86"/>
      <c r="P148" s="86"/>
      <c r="Q148" s="86"/>
      <c r="R148" s="86"/>
      <c r="S148" s="86"/>
      <c r="T148" s="87"/>
      <c r="U148" s="40"/>
      <c r="V148" s="40"/>
      <c r="W148" s="40"/>
      <c r="X148" s="40"/>
      <c r="Y148" s="40"/>
      <c r="Z148" s="40"/>
      <c r="AA148" s="40"/>
      <c r="AB148" s="40"/>
      <c r="AC148" s="40"/>
      <c r="AD148" s="40"/>
      <c r="AE148" s="40"/>
      <c r="AT148" s="19" t="s">
        <v>171</v>
      </c>
      <c r="AU148" s="19" t="s">
        <v>86</v>
      </c>
    </row>
    <row r="149" s="13" customFormat="1">
      <c r="A149" s="13"/>
      <c r="B149" s="245"/>
      <c r="C149" s="246"/>
      <c r="D149" s="241" t="s">
        <v>173</v>
      </c>
      <c r="E149" s="247" t="s">
        <v>19</v>
      </c>
      <c r="F149" s="248" t="s">
        <v>1515</v>
      </c>
      <c r="G149" s="246"/>
      <c r="H149" s="249">
        <v>1.3720000000000001</v>
      </c>
      <c r="I149" s="250"/>
      <c r="J149" s="246"/>
      <c r="K149" s="246"/>
      <c r="L149" s="251"/>
      <c r="M149" s="252"/>
      <c r="N149" s="253"/>
      <c r="O149" s="253"/>
      <c r="P149" s="253"/>
      <c r="Q149" s="253"/>
      <c r="R149" s="253"/>
      <c r="S149" s="253"/>
      <c r="T149" s="254"/>
      <c r="U149" s="13"/>
      <c r="V149" s="13"/>
      <c r="W149" s="13"/>
      <c r="X149" s="13"/>
      <c r="Y149" s="13"/>
      <c r="Z149" s="13"/>
      <c r="AA149" s="13"/>
      <c r="AB149" s="13"/>
      <c r="AC149" s="13"/>
      <c r="AD149" s="13"/>
      <c r="AE149" s="13"/>
      <c r="AT149" s="255" t="s">
        <v>173</v>
      </c>
      <c r="AU149" s="255" t="s">
        <v>86</v>
      </c>
      <c r="AV149" s="13" t="s">
        <v>86</v>
      </c>
      <c r="AW149" s="13" t="s">
        <v>37</v>
      </c>
      <c r="AX149" s="13" t="s">
        <v>76</v>
      </c>
      <c r="AY149" s="255" t="s">
        <v>162</v>
      </c>
    </row>
    <row r="150" s="13" customFormat="1">
      <c r="A150" s="13"/>
      <c r="B150" s="245"/>
      <c r="C150" s="246"/>
      <c r="D150" s="241" t="s">
        <v>173</v>
      </c>
      <c r="E150" s="247" t="s">
        <v>19</v>
      </c>
      <c r="F150" s="248" t="s">
        <v>1516</v>
      </c>
      <c r="G150" s="246"/>
      <c r="H150" s="249">
        <v>0.83999999999999997</v>
      </c>
      <c r="I150" s="250"/>
      <c r="J150" s="246"/>
      <c r="K150" s="246"/>
      <c r="L150" s="251"/>
      <c r="M150" s="252"/>
      <c r="N150" s="253"/>
      <c r="O150" s="253"/>
      <c r="P150" s="253"/>
      <c r="Q150" s="253"/>
      <c r="R150" s="253"/>
      <c r="S150" s="253"/>
      <c r="T150" s="254"/>
      <c r="U150" s="13"/>
      <c r="V150" s="13"/>
      <c r="W150" s="13"/>
      <c r="X150" s="13"/>
      <c r="Y150" s="13"/>
      <c r="Z150" s="13"/>
      <c r="AA150" s="13"/>
      <c r="AB150" s="13"/>
      <c r="AC150" s="13"/>
      <c r="AD150" s="13"/>
      <c r="AE150" s="13"/>
      <c r="AT150" s="255" t="s">
        <v>173</v>
      </c>
      <c r="AU150" s="255" t="s">
        <v>86</v>
      </c>
      <c r="AV150" s="13" t="s">
        <v>86</v>
      </c>
      <c r="AW150" s="13" t="s">
        <v>37</v>
      </c>
      <c r="AX150" s="13" t="s">
        <v>76</v>
      </c>
      <c r="AY150" s="255" t="s">
        <v>162</v>
      </c>
    </row>
    <row r="151" s="13" customFormat="1">
      <c r="A151" s="13"/>
      <c r="B151" s="245"/>
      <c r="C151" s="246"/>
      <c r="D151" s="241" t="s">
        <v>173</v>
      </c>
      <c r="E151" s="247" t="s">
        <v>19</v>
      </c>
      <c r="F151" s="248" t="s">
        <v>1517</v>
      </c>
      <c r="G151" s="246"/>
      <c r="H151" s="249">
        <v>0.35999999999999999</v>
      </c>
      <c r="I151" s="250"/>
      <c r="J151" s="246"/>
      <c r="K151" s="246"/>
      <c r="L151" s="251"/>
      <c r="M151" s="252"/>
      <c r="N151" s="253"/>
      <c r="O151" s="253"/>
      <c r="P151" s="253"/>
      <c r="Q151" s="253"/>
      <c r="R151" s="253"/>
      <c r="S151" s="253"/>
      <c r="T151" s="254"/>
      <c r="U151" s="13"/>
      <c r="V151" s="13"/>
      <c r="W151" s="13"/>
      <c r="X151" s="13"/>
      <c r="Y151" s="13"/>
      <c r="Z151" s="13"/>
      <c r="AA151" s="13"/>
      <c r="AB151" s="13"/>
      <c r="AC151" s="13"/>
      <c r="AD151" s="13"/>
      <c r="AE151" s="13"/>
      <c r="AT151" s="255" t="s">
        <v>173</v>
      </c>
      <c r="AU151" s="255" t="s">
        <v>86</v>
      </c>
      <c r="AV151" s="13" t="s">
        <v>86</v>
      </c>
      <c r="AW151" s="13" t="s">
        <v>37</v>
      </c>
      <c r="AX151" s="13" t="s">
        <v>76</v>
      </c>
      <c r="AY151" s="255" t="s">
        <v>162</v>
      </c>
    </row>
    <row r="152" s="13" customFormat="1">
      <c r="A152" s="13"/>
      <c r="B152" s="245"/>
      <c r="C152" s="246"/>
      <c r="D152" s="241" t="s">
        <v>173</v>
      </c>
      <c r="E152" s="247" t="s">
        <v>19</v>
      </c>
      <c r="F152" s="248" t="s">
        <v>1518</v>
      </c>
      <c r="G152" s="246"/>
      <c r="H152" s="249">
        <v>0.316</v>
      </c>
      <c r="I152" s="250"/>
      <c r="J152" s="246"/>
      <c r="K152" s="246"/>
      <c r="L152" s="251"/>
      <c r="M152" s="252"/>
      <c r="N152" s="253"/>
      <c r="O152" s="253"/>
      <c r="P152" s="253"/>
      <c r="Q152" s="253"/>
      <c r="R152" s="253"/>
      <c r="S152" s="253"/>
      <c r="T152" s="254"/>
      <c r="U152" s="13"/>
      <c r="V152" s="13"/>
      <c r="W152" s="13"/>
      <c r="X152" s="13"/>
      <c r="Y152" s="13"/>
      <c r="Z152" s="13"/>
      <c r="AA152" s="13"/>
      <c r="AB152" s="13"/>
      <c r="AC152" s="13"/>
      <c r="AD152" s="13"/>
      <c r="AE152" s="13"/>
      <c r="AT152" s="255" t="s">
        <v>173</v>
      </c>
      <c r="AU152" s="255" t="s">
        <v>86</v>
      </c>
      <c r="AV152" s="13" t="s">
        <v>86</v>
      </c>
      <c r="AW152" s="13" t="s">
        <v>37</v>
      </c>
      <c r="AX152" s="13" t="s">
        <v>76</v>
      </c>
      <c r="AY152" s="255" t="s">
        <v>162</v>
      </c>
    </row>
    <row r="153" s="15" customFormat="1">
      <c r="A153" s="15"/>
      <c r="B153" s="267"/>
      <c r="C153" s="268"/>
      <c r="D153" s="241" t="s">
        <v>173</v>
      </c>
      <c r="E153" s="269" t="s">
        <v>19</v>
      </c>
      <c r="F153" s="270" t="s">
        <v>177</v>
      </c>
      <c r="G153" s="268"/>
      <c r="H153" s="271">
        <v>2.8879999999999999</v>
      </c>
      <c r="I153" s="272"/>
      <c r="J153" s="268"/>
      <c r="K153" s="268"/>
      <c r="L153" s="273"/>
      <c r="M153" s="274"/>
      <c r="N153" s="275"/>
      <c r="O153" s="275"/>
      <c r="P153" s="275"/>
      <c r="Q153" s="275"/>
      <c r="R153" s="275"/>
      <c r="S153" s="275"/>
      <c r="T153" s="276"/>
      <c r="U153" s="15"/>
      <c r="V153" s="15"/>
      <c r="W153" s="15"/>
      <c r="X153" s="15"/>
      <c r="Y153" s="15"/>
      <c r="Z153" s="15"/>
      <c r="AA153" s="15"/>
      <c r="AB153" s="15"/>
      <c r="AC153" s="15"/>
      <c r="AD153" s="15"/>
      <c r="AE153" s="15"/>
      <c r="AT153" s="277" t="s">
        <v>173</v>
      </c>
      <c r="AU153" s="277" t="s">
        <v>86</v>
      </c>
      <c r="AV153" s="15" t="s">
        <v>169</v>
      </c>
      <c r="AW153" s="15" t="s">
        <v>37</v>
      </c>
      <c r="AX153" s="15" t="s">
        <v>84</v>
      </c>
      <c r="AY153" s="277" t="s">
        <v>162</v>
      </c>
    </row>
    <row r="154" s="12" customFormat="1" ht="22.8" customHeight="1">
      <c r="A154" s="12"/>
      <c r="B154" s="212"/>
      <c r="C154" s="213"/>
      <c r="D154" s="214" t="s">
        <v>75</v>
      </c>
      <c r="E154" s="226" t="s">
        <v>86</v>
      </c>
      <c r="F154" s="226" t="s">
        <v>381</v>
      </c>
      <c r="G154" s="213"/>
      <c r="H154" s="213"/>
      <c r="I154" s="216"/>
      <c r="J154" s="227">
        <f>BK154</f>
        <v>0</v>
      </c>
      <c r="K154" s="213"/>
      <c r="L154" s="218"/>
      <c r="M154" s="219"/>
      <c r="N154" s="220"/>
      <c r="O154" s="220"/>
      <c r="P154" s="221">
        <f>SUM(P155:P188)</f>
        <v>0</v>
      </c>
      <c r="Q154" s="220"/>
      <c r="R154" s="221">
        <f>SUM(R155:R188)</f>
        <v>15.137764689999997</v>
      </c>
      <c r="S154" s="220"/>
      <c r="T154" s="222">
        <f>SUM(T155:T188)</f>
        <v>0</v>
      </c>
      <c r="U154" s="12"/>
      <c r="V154" s="12"/>
      <c r="W154" s="12"/>
      <c r="X154" s="12"/>
      <c r="Y154" s="12"/>
      <c r="Z154" s="12"/>
      <c r="AA154" s="12"/>
      <c r="AB154" s="12"/>
      <c r="AC154" s="12"/>
      <c r="AD154" s="12"/>
      <c r="AE154" s="12"/>
      <c r="AR154" s="223" t="s">
        <v>84</v>
      </c>
      <c r="AT154" s="224" t="s">
        <v>75</v>
      </c>
      <c r="AU154" s="224" t="s">
        <v>84</v>
      </c>
      <c r="AY154" s="223" t="s">
        <v>162</v>
      </c>
      <c r="BK154" s="225">
        <f>SUM(BK155:BK188)</f>
        <v>0</v>
      </c>
    </row>
    <row r="155" s="2" customFormat="1" ht="16.5" customHeight="1">
      <c r="A155" s="40"/>
      <c r="B155" s="41"/>
      <c r="C155" s="228" t="s">
        <v>206</v>
      </c>
      <c r="D155" s="228" t="s">
        <v>164</v>
      </c>
      <c r="E155" s="229" t="s">
        <v>1519</v>
      </c>
      <c r="F155" s="230" t="s">
        <v>1520</v>
      </c>
      <c r="G155" s="231" t="s">
        <v>219</v>
      </c>
      <c r="H155" s="232">
        <v>0.29399999999999998</v>
      </c>
      <c r="I155" s="233"/>
      <c r="J155" s="234">
        <f>ROUND(I155*H155,2)</f>
        <v>0</v>
      </c>
      <c r="K155" s="230" t="s">
        <v>168</v>
      </c>
      <c r="L155" s="46"/>
      <c r="M155" s="235" t="s">
        <v>19</v>
      </c>
      <c r="N155" s="236" t="s">
        <v>47</v>
      </c>
      <c r="O155" s="86"/>
      <c r="P155" s="237">
        <f>O155*H155</f>
        <v>0</v>
      </c>
      <c r="Q155" s="237">
        <v>2.1600000000000001</v>
      </c>
      <c r="R155" s="237">
        <f>Q155*H155</f>
        <v>0.63504000000000005</v>
      </c>
      <c r="S155" s="237">
        <v>0</v>
      </c>
      <c r="T155" s="238">
        <f>S155*H155</f>
        <v>0</v>
      </c>
      <c r="U155" s="40"/>
      <c r="V155" s="40"/>
      <c r="W155" s="40"/>
      <c r="X155" s="40"/>
      <c r="Y155" s="40"/>
      <c r="Z155" s="40"/>
      <c r="AA155" s="40"/>
      <c r="AB155" s="40"/>
      <c r="AC155" s="40"/>
      <c r="AD155" s="40"/>
      <c r="AE155" s="40"/>
      <c r="AR155" s="239" t="s">
        <v>169</v>
      </c>
      <c r="AT155" s="239" t="s">
        <v>164</v>
      </c>
      <c r="AU155" s="239" t="s">
        <v>86</v>
      </c>
      <c r="AY155" s="19" t="s">
        <v>162</v>
      </c>
      <c r="BE155" s="240">
        <f>IF(N155="základní",J155,0)</f>
        <v>0</v>
      </c>
      <c r="BF155" s="240">
        <f>IF(N155="snížená",J155,0)</f>
        <v>0</v>
      </c>
      <c r="BG155" s="240">
        <f>IF(N155="zákl. přenesená",J155,0)</f>
        <v>0</v>
      </c>
      <c r="BH155" s="240">
        <f>IF(N155="sníž. přenesená",J155,0)</f>
        <v>0</v>
      </c>
      <c r="BI155" s="240">
        <f>IF(N155="nulová",J155,0)</f>
        <v>0</v>
      </c>
      <c r="BJ155" s="19" t="s">
        <v>84</v>
      </c>
      <c r="BK155" s="240">
        <f>ROUND(I155*H155,2)</f>
        <v>0</v>
      </c>
      <c r="BL155" s="19" t="s">
        <v>169</v>
      </c>
      <c r="BM155" s="239" t="s">
        <v>1521</v>
      </c>
    </row>
    <row r="156" s="2" customFormat="1">
      <c r="A156" s="40"/>
      <c r="B156" s="41"/>
      <c r="C156" s="42"/>
      <c r="D156" s="241" t="s">
        <v>171</v>
      </c>
      <c r="E156" s="42"/>
      <c r="F156" s="242" t="s">
        <v>1522</v>
      </c>
      <c r="G156" s="42"/>
      <c r="H156" s="42"/>
      <c r="I156" s="148"/>
      <c r="J156" s="42"/>
      <c r="K156" s="42"/>
      <c r="L156" s="46"/>
      <c r="M156" s="243"/>
      <c r="N156" s="244"/>
      <c r="O156" s="86"/>
      <c r="P156" s="86"/>
      <c r="Q156" s="86"/>
      <c r="R156" s="86"/>
      <c r="S156" s="86"/>
      <c r="T156" s="87"/>
      <c r="U156" s="40"/>
      <c r="V156" s="40"/>
      <c r="W156" s="40"/>
      <c r="X156" s="40"/>
      <c r="Y156" s="40"/>
      <c r="Z156" s="40"/>
      <c r="AA156" s="40"/>
      <c r="AB156" s="40"/>
      <c r="AC156" s="40"/>
      <c r="AD156" s="40"/>
      <c r="AE156" s="40"/>
      <c r="AT156" s="19" t="s">
        <v>171</v>
      </c>
      <c r="AU156" s="19" t="s">
        <v>86</v>
      </c>
    </row>
    <row r="157" s="13" customFormat="1">
      <c r="A157" s="13"/>
      <c r="B157" s="245"/>
      <c r="C157" s="246"/>
      <c r="D157" s="241" t="s">
        <v>173</v>
      </c>
      <c r="E157" s="247" t="s">
        <v>19</v>
      </c>
      <c r="F157" s="248" t="s">
        <v>1523</v>
      </c>
      <c r="G157" s="246"/>
      <c r="H157" s="249">
        <v>0.29399999999999998</v>
      </c>
      <c r="I157" s="250"/>
      <c r="J157" s="246"/>
      <c r="K157" s="246"/>
      <c r="L157" s="251"/>
      <c r="M157" s="252"/>
      <c r="N157" s="253"/>
      <c r="O157" s="253"/>
      <c r="P157" s="253"/>
      <c r="Q157" s="253"/>
      <c r="R157" s="253"/>
      <c r="S157" s="253"/>
      <c r="T157" s="254"/>
      <c r="U157" s="13"/>
      <c r="V157" s="13"/>
      <c r="W157" s="13"/>
      <c r="X157" s="13"/>
      <c r="Y157" s="13"/>
      <c r="Z157" s="13"/>
      <c r="AA157" s="13"/>
      <c r="AB157" s="13"/>
      <c r="AC157" s="13"/>
      <c r="AD157" s="13"/>
      <c r="AE157" s="13"/>
      <c r="AT157" s="255" t="s">
        <v>173</v>
      </c>
      <c r="AU157" s="255" t="s">
        <v>86</v>
      </c>
      <c r="AV157" s="13" t="s">
        <v>86</v>
      </c>
      <c r="AW157" s="13" t="s">
        <v>37</v>
      </c>
      <c r="AX157" s="13" t="s">
        <v>76</v>
      </c>
      <c r="AY157" s="255" t="s">
        <v>162</v>
      </c>
    </row>
    <row r="158" s="15" customFormat="1">
      <c r="A158" s="15"/>
      <c r="B158" s="267"/>
      <c r="C158" s="268"/>
      <c r="D158" s="241" t="s">
        <v>173</v>
      </c>
      <c r="E158" s="269" t="s">
        <v>19</v>
      </c>
      <c r="F158" s="270" t="s">
        <v>177</v>
      </c>
      <c r="G158" s="268"/>
      <c r="H158" s="271">
        <v>0.29399999999999998</v>
      </c>
      <c r="I158" s="272"/>
      <c r="J158" s="268"/>
      <c r="K158" s="268"/>
      <c r="L158" s="273"/>
      <c r="M158" s="274"/>
      <c r="N158" s="275"/>
      <c r="O158" s="275"/>
      <c r="P158" s="275"/>
      <c r="Q158" s="275"/>
      <c r="R158" s="275"/>
      <c r="S158" s="275"/>
      <c r="T158" s="276"/>
      <c r="U158" s="15"/>
      <c r="V158" s="15"/>
      <c r="W158" s="15"/>
      <c r="X158" s="15"/>
      <c r="Y158" s="15"/>
      <c r="Z158" s="15"/>
      <c r="AA158" s="15"/>
      <c r="AB158" s="15"/>
      <c r="AC158" s="15"/>
      <c r="AD158" s="15"/>
      <c r="AE158" s="15"/>
      <c r="AT158" s="277" t="s">
        <v>173</v>
      </c>
      <c r="AU158" s="277" t="s">
        <v>86</v>
      </c>
      <c r="AV158" s="15" t="s">
        <v>169</v>
      </c>
      <c r="AW158" s="15" t="s">
        <v>37</v>
      </c>
      <c r="AX158" s="15" t="s">
        <v>84</v>
      </c>
      <c r="AY158" s="277" t="s">
        <v>162</v>
      </c>
    </row>
    <row r="159" s="2" customFormat="1" ht="16.5" customHeight="1">
      <c r="A159" s="40"/>
      <c r="B159" s="41"/>
      <c r="C159" s="228" t="s">
        <v>211</v>
      </c>
      <c r="D159" s="228" t="s">
        <v>164</v>
      </c>
      <c r="E159" s="229" t="s">
        <v>1524</v>
      </c>
      <c r="F159" s="230" t="s">
        <v>1525</v>
      </c>
      <c r="G159" s="231" t="s">
        <v>219</v>
      </c>
      <c r="H159" s="232">
        <v>0.47499999999999998</v>
      </c>
      <c r="I159" s="233"/>
      <c r="J159" s="234">
        <f>ROUND(I159*H159,2)</f>
        <v>0</v>
      </c>
      <c r="K159" s="230" t="s">
        <v>168</v>
      </c>
      <c r="L159" s="46"/>
      <c r="M159" s="235" t="s">
        <v>19</v>
      </c>
      <c r="N159" s="236" t="s">
        <v>47</v>
      </c>
      <c r="O159" s="86"/>
      <c r="P159" s="237">
        <f>O159*H159</f>
        <v>0</v>
      </c>
      <c r="Q159" s="237">
        <v>2.2563399999999998</v>
      </c>
      <c r="R159" s="237">
        <f>Q159*H159</f>
        <v>1.0717614999999998</v>
      </c>
      <c r="S159" s="237">
        <v>0</v>
      </c>
      <c r="T159" s="238">
        <f>S159*H159</f>
        <v>0</v>
      </c>
      <c r="U159" s="40"/>
      <c r="V159" s="40"/>
      <c r="W159" s="40"/>
      <c r="X159" s="40"/>
      <c r="Y159" s="40"/>
      <c r="Z159" s="40"/>
      <c r="AA159" s="40"/>
      <c r="AB159" s="40"/>
      <c r="AC159" s="40"/>
      <c r="AD159" s="40"/>
      <c r="AE159" s="40"/>
      <c r="AR159" s="239" t="s">
        <v>169</v>
      </c>
      <c r="AT159" s="239" t="s">
        <v>164</v>
      </c>
      <c r="AU159" s="239" t="s">
        <v>86</v>
      </c>
      <c r="AY159" s="19" t="s">
        <v>162</v>
      </c>
      <c r="BE159" s="240">
        <f>IF(N159="základní",J159,0)</f>
        <v>0</v>
      </c>
      <c r="BF159" s="240">
        <f>IF(N159="snížená",J159,0)</f>
        <v>0</v>
      </c>
      <c r="BG159" s="240">
        <f>IF(N159="zákl. přenesená",J159,0)</f>
        <v>0</v>
      </c>
      <c r="BH159" s="240">
        <f>IF(N159="sníž. přenesená",J159,0)</f>
        <v>0</v>
      </c>
      <c r="BI159" s="240">
        <f>IF(N159="nulová",J159,0)</f>
        <v>0</v>
      </c>
      <c r="BJ159" s="19" t="s">
        <v>84</v>
      </c>
      <c r="BK159" s="240">
        <f>ROUND(I159*H159,2)</f>
        <v>0</v>
      </c>
      <c r="BL159" s="19" t="s">
        <v>169</v>
      </c>
      <c r="BM159" s="239" t="s">
        <v>1526</v>
      </c>
    </row>
    <row r="160" s="2" customFormat="1">
      <c r="A160" s="40"/>
      <c r="B160" s="41"/>
      <c r="C160" s="42"/>
      <c r="D160" s="241" t="s">
        <v>171</v>
      </c>
      <c r="E160" s="42"/>
      <c r="F160" s="242" t="s">
        <v>1527</v>
      </c>
      <c r="G160" s="42"/>
      <c r="H160" s="42"/>
      <c r="I160" s="148"/>
      <c r="J160" s="42"/>
      <c r="K160" s="42"/>
      <c r="L160" s="46"/>
      <c r="M160" s="243"/>
      <c r="N160" s="244"/>
      <c r="O160" s="86"/>
      <c r="P160" s="86"/>
      <c r="Q160" s="86"/>
      <c r="R160" s="86"/>
      <c r="S160" s="86"/>
      <c r="T160" s="87"/>
      <c r="U160" s="40"/>
      <c r="V160" s="40"/>
      <c r="W160" s="40"/>
      <c r="X160" s="40"/>
      <c r="Y160" s="40"/>
      <c r="Z160" s="40"/>
      <c r="AA160" s="40"/>
      <c r="AB160" s="40"/>
      <c r="AC160" s="40"/>
      <c r="AD160" s="40"/>
      <c r="AE160" s="40"/>
      <c r="AT160" s="19" t="s">
        <v>171</v>
      </c>
      <c r="AU160" s="19" t="s">
        <v>86</v>
      </c>
    </row>
    <row r="161" s="13" customFormat="1">
      <c r="A161" s="13"/>
      <c r="B161" s="245"/>
      <c r="C161" s="246"/>
      <c r="D161" s="241" t="s">
        <v>173</v>
      </c>
      <c r="E161" s="247" t="s">
        <v>19</v>
      </c>
      <c r="F161" s="248" t="s">
        <v>1528</v>
      </c>
      <c r="G161" s="246"/>
      <c r="H161" s="249">
        <v>0.47499999999999998</v>
      </c>
      <c r="I161" s="250"/>
      <c r="J161" s="246"/>
      <c r="K161" s="246"/>
      <c r="L161" s="251"/>
      <c r="M161" s="252"/>
      <c r="N161" s="253"/>
      <c r="O161" s="253"/>
      <c r="P161" s="253"/>
      <c r="Q161" s="253"/>
      <c r="R161" s="253"/>
      <c r="S161" s="253"/>
      <c r="T161" s="254"/>
      <c r="U161" s="13"/>
      <c r="V161" s="13"/>
      <c r="W161" s="13"/>
      <c r="X161" s="13"/>
      <c r="Y161" s="13"/>
      <c r="Z161" s="13"/>
      <c r="AA161" s="13"/>
      <c r="AB161" s="13"/>
      <c r="AC161" s="13"/>
      <c r="AD161" s="13"/>
      <c r="AE161" s="13"/>
      <c r="AT161" s="255" t="s">
        <v>173</v>
      </c>
      <c r="AU161" s="255" t="s">
        <v>86</v>
      </c>
      <c r="AV161" s="13" t="s">
        <v>86</v>
      </c>
      <c r="AW161" s="13" t="s">
        <v>37</v>
      </c>
      <c r="AX161" s="13" t="s">
        <v>84</v>
      </c>
      <c r="AY161" s="255" t="s">
        <v>162</v>
      </c>
    </row>
    <row r="162" s="2" customFormat="1" ht="16.5" customHeight="1">
      <c r="A162" s="40"/>
      <c r="B162" s="41"/>
      <c r="C162" s="228" t="s">
        <v>216</v>
      </c>
      <c r="D162" s="228" t="s">
        <v>164</v>
      </c>
      <c r="E162" s="229" t="s">
        <v>1529</v>
      </c>
      <c r="F162" s="230" t="s">
        <v>1530</v>
      </c>
      <c r="G162" s="231" t="s">
        <v>167</v>
      </c>
      <c r="H162" s="232">
        <v>2.7999999999999998</v>
      </c>
      <c r="I162" s="233"/>
      <c r="J162" s="234">
        <f>ROUND(I162*H162,2)</f>
        <v>0</v>
      </c>
      <c r="K162" s="230" t="s">
        <v>168</v>
      </c>
      <c r="L162" s="46"/>
      <c r="M162" s="235" t="s">
        <v>19</v>
      </c>
      <c r="N162" s="236" t="s">
        <v>47</v>
      </c>
      <c r="O162" s="86"/>
      <c r="P162" s="237">
        <f>O162*H162</f>
        <v>0</v>
      </c>
      <c r="Q162" s="237">
        <v>0.00247</v>
      </c>
      <c r="R162" s="237">
        <f>Q162*H162</f>
        <v>0.0069159999999999994</v>
      </c>
      <c r="S162" s="237">
        <v>0</v>
      </c>
      <c r="T162" s="238">
        <f>S162*H162</f>
        <v>0</v>
      </c>
      <c r="U162" s="40"/>
      <c r="V162" s="40"/>
      <c r="W162" s="40"/>
      <c r="X162" s="40"/>
      <c r="Y162" s="40"/>
      <c r="Z162" s="40"/>
      <c r="AA162" s="40"/>
      <c r="AB162" s="40"/>
      <c r="AC162" s="40"/>
      <c r="AD162" s="40"/>
      <c r="AE162" s="40"/>
      <c r="AR162" s="239" t="s">
        <v>169</v>
      </c>
      <c r="AT162" s="239" t="s">
        <v>164</v>
      </c>
      <c r="AU162" s="239" t="s">
        <v>86</v>
      </c>
      <c r="AY162" s="19" t="s">
        <v>162</v>
      </c>
      <c r="BE162" s="240">
        <f>IF(N162="základní",J162,0)</f>
        <v>0</v>
      </c>
      <c r="BF162" s="240">
        <f>IF(N162="snížená",J162,0)</f>
        <v>0</v>
      </c>
      <c r="BG162" s="240">
        <f>IF(N162="zákl. přenesená",J162,0)</f>
        <v>0</v>
      </c>
      <c r="BH162" s="240">
        <f>IF(N162="sníž. přenesená",J162,0)</f>
        <v>0</v>
      </c>
      <c r="BI162" s="240">
        <f>IF(N162="nulová",J162,0)</f>
        <v>0</v>
      </c>
      <c r="BJ162" s="19" t="s">
        <v>84</v>
      </c>
      <c r="BK162" s="240">
        <f>ROUND(I162*H162,2)</f>
        <v>0</v>
      </c>
      <c r="BL162" s="19" t="s">
        <v>169</v>
      </c>
      <c r="BM162" s="239" t="s">
        <v>1531</v>
      </c>
    </row>
    <row r="163" s="2" customFormat="1">
      <c r="A163" s="40"/>
      <c r="B163" s="41"/>
      <c r="C163" s="42"/>
      <c r="D163" s="241" t="s">
        <v>171</v>
      </c>
      <c r="E163" s="42"/>
      <c r="F163" s="242" t="s">
        <v>1532</v>
      </c>
      <c r="G163" s="42"/>
      <c r="H163" s="42"/>
      <c r="I163" s="148"/>
      <c r="J163" s="42"/>
      <c r="K163" s="42"/>
      <c r="L163" s="46"/>
      <c r="M163" s="243"/>
      <c r="N163" s="244"/>
      <c r="O163" s="86"/>
      <c r="P163" s="86"/>
      <c r="Q163" s="86"/>
      <c r="R163" s="86"/>
      <c r="S163" s="86"/>
      <c r="T163" s="87"/>
      <c r="U163" s="40"/>
      <c r="V163" s="40"/>
      <c r="W163" s="40"/>
      <c r="X163" s="40"/>
      <c r="Y163" s="40"/>
      <c r="Z163" s="40"/>
      <c r="AA163" s="40"/>
      <c r="AB163" s="40"/>
      <c r="AC163" s="40"/>
      <c r="AD163" s="40"/>
      <c r="AE163" s="40"/>
      <c r="AT163" s="19" t="s">
        <v>171</v>
      </c>
      <c r="AU163" s="19" t="s">
        <v>86</v>
      </c>
    </row>
    <row r="164" s="13" customFormat="1">
      <c r="A164" s="13"/>
      <c r="B164" s="245"/>
      <c r="C164" s="246"/>
      <c r="D164" s="241" t="s">
        <v>173</v>
      </c>
      <c r="E164" s="247" t="s">
        <v>19</v>
      </c>
      <c r="F164" s="248" t="s">
        <v>1533</v>
      </c>
      <c r="G164" s="246"/>
      <c r="H164" s="249">
        <v>2.7999999999999998</v>
      </c>
      <c r="I164" s="250"/>
      <c r="J164" s="246"/>
      <c r="K164" s="246"/>
      <c r="L164" s="251"/>
      <c r="M164" s="252"/>
      <c r="N164" s="253"/>
      <c r="O164" s="253"/>
      <c r="P164" s="253"/>
      <c r="Q164" s="253"/>
      <c r="R164" s="253"/>
      <c r="S164" s="253"/>
      <c r="T164" s="254"/>
      <c r="U164" s="13"/>
      <c r="V164" s="13"/>
      <c r="W164" s="13"/>
      <c r="X164" s="13"/>
      <c r="Y164" s="13"/>
      <c r="Z164" s="13"/>
      <c r="AA164" s="13"/>
      <c r="AB164" s="13"/>
      <c r="AC164" s="13"/>
      <c r="AD164" s="13"/>
      <c r="AE164" s="13"/>
      <c r="AT164" s="255" t="s">
        <v>173</v>
      </c>
      <c r="AU164" s="255" t="s">
        <v>86</v>
      </c>
      <c r="AV164" s="13" t="s">
        <v>86</v>
      </c>
      <c r="AW164" s="13" t="s">
        <v>37</v>
      </c>
      <c r="AX164" s="13" t="s">
        <v>84</v>
      </c>
      <c r="AY164" s="255" t="s">
        <v>162</v>
      </c>
    </row>
    <row r="165" s="2" customFormat="1" ht="16.5" customHeight="1">
      <c r="A165" s="40"/>
      <c r="B165" s="41"/>
      <c r="C165" s="228" t="s">
        <v>226</v>
      </c>
      <c r="D165" s="228" t="s">
        <v>164</v>
      </c>
      <c r="E165" s="229" t="s">
        <v>1534</v>
      </c>
      <c r="F165" s="230" t="s">
        <v>1535</v>
      </c>
      <c r="G165" s="231" t="s">
        <v>167</v>
      </c>
      <c r="H165" s="232">
        <v>2.7999999999999998</v>
      </c>
      <c r="I165" s="233"/>
      <c r="J165" s="234">
        <f>ROUND(I165*H165,2)</f>
        <v>0</v>
      </c>
      <c r="K165" s="230" t="s">
        <v>168</v>
      </c>
      <c r="L165" s="46"/>
      <c r="M165" s="235" t="s">
        <v>19</v>
      </c>
      <c r="N165" s="236" t="s">
        <v>47</v>
      </c>
      <c r="O165" s="86"/>
      <c r="P165" s="237">
        <f>O165*H165</f>
        <v>0</v>
      </c>
      <c r="Q165" s="237">
        <v>0</v>
      </c>
      <c r="R165" s="237">
        <f>Q165*H165</f>
        <v>0</v>
      </c>
      <c r="S165" s="237">
        <v>0</v>
      </c>
      <c r="T165" s="238">
        <f>S165*H165</f>
        <v>0</v>
      </c>
      <c r="U165" s="40"/>
      <c r="V165" s="40"/>
      <c r="W165" s="40"/>
      <c r="X165" s="40"/>
      <c r="Y165" s="40"/>
      <c r="Z165" s="40"/>
      <c r="AA165" s="40"/>
      <c r="AB165" s="40"/>
      <c r="AC165" s="40"/>
      <c r="AD165" s="40"/>
      <c r="AE165" s="40"/>
      <c r="AR165" s="239" t="s">
        <v>169</v>
      </c>
      <c r="AT165" s="239" t="s">
        <v>164</v>
      </c>
      <c r="AU165" s="239" t="s">
        <v>86</v>
      </c>
      <c r="AY165" s="19" t="s">
        <v>162</v>
      </c>
      <c r="BE165" s="240">
        <f>IF(N165="základní",J165,0)</f>
        <v>0</v>
      </c>
      <c r="BF165" s="240">
        <f>IF(N165="snížená",J165,0)</f>
        <v>0</v>
      </c>
      <c r="BG165" s="240">
        <f>IF(N165="zákl. přenesená",J165,0)</f>
        <v>0</v>
      </c>
      <c r="BH165" s="240">
        <f>IF(N165="sníž. přenesená",J165,0)</f>
        <v>0</v>
      </c>
      <c r="BI165" s="240">
        <f>IF(N165="nulová",J165,0)</f>
        <v>0</v>
      </c>
      <c r="BJ165" s="19" t="s">
        <v>84</v>
      </c>
      <c r="BK165" s="240">
        <f>ROUND(I165*H165,2)</f>
        <v>0</v>
      </c>
      <c r="BL165" s="19" t="s">
        <v>169</v>
      </c>
      <c r="BM165" s="239" t="s">
        <v>1536</v>
      </c>
    </row>
    <row r="166" s="2" customFormat="1">
      <c r="A166" s="40"/>
      <c r="B166" s="41"/>
      <c r="C166" s="42"/>
      <c r="D166" s="241" t="s">
        <v>171</v>
      </c>
      <c r="E166" s="42"/>
      <c r="F166" s="242" t="s">
        <v>1532</v>
      </c>
      <c r="G166" s="42"/>
      <c r="H166" s="42"/>
      <c r="I166" s="148"/>
      <c r="J166" s="42"/>
      <c r="K166" s="42"/>
      <c r="L166" s="46"/>
      <c r="M166" s="243"/>
      <c r="N166" s="244"/>
      <c r="O166" s="86"/>
      <c r="P166" s="86"/>
      <c r="Q166" s="86"/>
      <c r="R166" s="86"/>
      <c r="S166" s="86"/>
      <c r="T166" s="87"/>
      <c r="U166" s="40"/>
      <c r="V166" s="40"/>
      <c r="W166" s="40"/>
      <c r="X166" s="40"/>
      <c r="Y166" s="40"/>
      <c r="Z166" s="40"/>
      <c r="AA166" s="40"/>
      <c r="AB166" s="40"/>
      <c r="AC166" s="40"/>
      <c r="AD166" s="40"/>
      <c r="AE166" s="40"/>
      <c r="AT166" s="19" t="s">
        <v>171</v>
      </c>
      <c r="AU166" s="19" t="s">
        <v>86</v>
      </c>
    </row>
    <row r="167" s="2" customFormat="1" ht="16.5" customHeight="1">
      <c r="A167" s="40"/>
      <c r="B167" s="41"/>
      <c r="C167" s="228" t="s">
        <v>234</v>
      </c>
      <c r="D167" s="228" t="s">
        <v>164</v>
      </c>
      <c r="E167" s="229" t="s">
        <v>1537</v>
      </c>
      <c r="F167" s="230" t="s">
        <v>1538</v>
      </c>
      <c r="G167" s="231" t="s">
        <v>334</v>
      </c>
      <c r="H167" s="232">
        <v>0.017999999999999999</v>
      </c>
      <c r="I167" s="233"/>
      <c r="J167" s="234">
        <f>ROUND(I167*H167,2)</f>
        <v>0</v>
      </c>
      <c r="K167" s="230" t="s">
        <v>168</v>
      </c>
      <c r="L167" s="46"/>
      <c r="M167" s="235" t="s">
        <v>19</v>
      </c>
      <c r="N167" s="236" t="s">
        <v>47</v>
      </c>
      <c r="O167" s="86"/>
      <c r="P167" s="237">
        <f>O167*H167</f>
        <v>0</v>
      </c>
      <c r="Q167" s="237">
        <v>1.06277</v>
      </c>
      <c r="R167" s="237">
        <f>Q167*H167</f>
        <v>0.019129859999999999</v>
      </c>
      <c r="S167" s="237">
        <v>0</v>
      </c>
      <c r="T167" s="238">
        <f>S167*H167</f>
        <v>0</v>
      </c>
      <c r="U167" s="40"/>
      <c r="V167" s="40"/>
      <c r="W167" s="40"/>
      <c r="X167" s="40"/>
      <c r="Y167" s="40"/>
      <c r="Z167" s="40"/>
      <c r="AA167" s="40"/>
      <c r="AB167" s="40"/>
      <c r="AC167" s="40"/>
      <c r="AD167" s="40"/>
      <c r="AE167" s="40"/>
      <c r="AR167" s="239" t="s">
        <v>169</v>
      </c>
      <c r="AT167" s="239" t="s">
        <v>164</v>
      </c>
      <c r="AU167" s="239" t="s">
        <v>86</v>
      </c>
      <c r="AY167" s="19" t="s">
        <v>162</v>
      </c>
      <c r="BE167" s="240">
        <f>IF(N167="základní",J167,0)</f>
        <v>0</v>
      </c>
      <c r="BF167" s="240">
        <f>IF(N167="snížená",J167,0)</f>
        <v>0</v>
      </c>
      <c r="BG167" s="240">
        <f>IF(N167="zákl. přenesená",J167,0)</f>
        <v>0</v>
      </c>
      <c r="BH167" s="240">
        <f>IF(N167="sníž. přenesená",J167,0)</f>
        <v>0</v>
      </c>
      <c r="BI167" s="240">
        <f>IF(N167="nulová",J167,0)</f>
        <v>0</v>
      </c>
      <c r="BJ167" s="19" t="s">
        <v>84</v>
      </c>
      <c r="BK167" s="240">
        <f>ROUND(I167*H167,2)</f>
        <v>0</v>
      </c>
      <c r="BL167" s="19" t="s">
        <v>169</v>
      </c>
      <c r="BM167" s="239" t="s">
        <v>1539</v>
      </c>
    </row>
    <row r="168" s="2" customFormat="1">
      <c r="A168" s="40"/>
      <c r="B168" s="41"/>
      <c r="C168" s="42"/>
      <c r="D168" s="241" t="s">
        <v>171</v>
      </c>
      <c r="E168" s="42"/>
      <c r="F168" s="242" t="s">
        <v>1540</v>
      </c>
      <c r="G168" s="42"/>
      <c r="H168" s="42"/>
      <c r="I168" s="148"/>
      <c r="J168" s="42"/>
      <c r="K168" s="42"/>
      <c r="L168" s="46"/>
      <c r="M168" s="243"/>
      <c r="N168" s="244"/>
      <c r="O168" s="86"/>
      <c r="P168" s="86"/>
      <c r="Q168" s="86"/>
      <c r="R168" s="86"/>
      <c r="S168" s="86"/>
      <c r="T168" s="87"/>
      <c r="U168" s="40"/>
      <c r="V168" s="40"/>
      <c r="W168" s="40"/>
      <c r="X168" s="40"/>
      <c r="Y168" s="40"/>
      <c r="Z168" s="40"/>
      <c r="AA168" s="40"/>
      <c r="AB168" s="40"/>
      <c r="AC168" s="40"/>
      <c r="AD168" s="40"/>
      <c r="AE168" s="40"/>
      <c r="AT168" s="19" t="s">
        <v>171</v>
      </c>
      <c r="AU168" s="19" t="s">
        <v>86</v>
      </c>
    </row>
    <row r="169" s="13" customFormat="1">
      <c r="A169" s="13"/>
      <c r="B169" s="245"/>
      <c r="C169" s="246"/>
      <c r="D169" s="241" t="s">
        <v>173</v>
      </c>
      <c r="E169" s="247" t="s">
        <v>19</v>
      </c>
      <c r="F169" s="248" t="s">
        <v>1541</v>
      </c>
      <c r="G169" s="246"/>
      <c r="H169" s="249">
        <v>0.017999999999999999</v>
      </c>
      <c r="I169" s="250"/>
      <c r="J169" s="246"/>
      <c r="K169" s="246"/>
      <c r="L169" s="251"/>
      <c r="M169" s="252"/>
      <c r="N169" s="253"/>
      <c r="O169" s="253"/>
      <c r="P169" s="253"/>
      <c r="Q169" s="253"/>
      <c r="R169" s="253"/>
      <c r="S169" s="253"/>
      <c r="T169" s="254"/>
      <c r="U169" s="13"/>
      <c r="V169" s="13"/>
      <c r="W169" s="13"/>
      <c r="X169" s="13"/>
      <c r="Y169" s="13"/>
      <c r="Z169" s="13"/>
      <c r="AA169" s="13"/>
      <c r="AB169" s="13"/>
      <c r="AC169" s="13"/>
      <c r="AD169" s="13"/>
      <c r="AE169" s="13"/>
      <c r="AT169" s="255" t="s">
        <v>173</v>
      </c>
      <c r="AU169" s="255" t="s">
        <v>86</v>
      </c>
      <c r="AV169" s="13" t="s">
        <v>86</v>
      </c>
      <c r="AW169" s="13" t="s">
        <v>37</v>
      </c>
      <c r="AX169" s="13" t="s">
        <v>84</v>
      </c>
      <c r="AY169" s="255" t="s">
        <v>162</v>
      </c>
    </row>
    <row r="170" s="2" customFormat="1" ht="16.5" customHeight="1">
      <c r="A170" s="40"/>
      <c r="B170" s="41"/>
      <c r="C170" s="228" t="s">
        <v>241</v>
      </c>
      <c r="D170" s="228" t="s">
        <v>164</v>
      </c>
      <c r="E170" s="229" t="s">
        <v>1542</v>
      </c>
      <c r="F170" s="230" t="s">
        <v>1543</v>
      </c>
      <c r="G170" s="231" t="s">
        <v>219</v>
      </c>
      <c r="H170" s="232">
        <v>2.105</v>
      </c>
      <c r="I170" s="233"/>
      <c r="J170" s="234">
        <f>ROUND(I170*H170,2)</f>
        <v>0</v>
      </c>
      <c r="K170" s="230" t="s">
        <v>168</v>
      </c>
      <c r="L170" s="46"/>
      <c r="M170" s="235" t="s">
        <v>19</v>
      </c>
      <c r="N170" s="236" t="s">
        <v>47</v>
      </c>
      <c r="O170" s="86"/>
      <c r="P170" s="237">
        <f>O170*H170</f>
        <v>0</v>
      </c>
      <c r="Q170" s="237">
        <v>2.2563399999999998</v>
      </c>
      <c r="R170" s="237">
        <f>Q170*H170</f>
        <v>4.7495956999999995</v>
      </c>
      <c r="S170" s="237">
        <v>0</v>
      </c>
      <c r="T170" s="238">
        <f>S170*H170</f>
        <v>0</v>
      </c>
      <c r="U170" s="40"/>
      <c r="V170" s="40"/>
      <c r="W170" s="40"/>
      <c r="X170" s="40"/>
      <c r="Y170" s="40"/>
      <c r="Z170" s="40"/>
      <c r="AA170" s="40"/>
      <c r="AB170" s="40"/>
      <c r="AC170" s="40"/>
      <c r="AD170" s="40"/>
      <c r="AE170" s="40"/>
      <c r="AR170" s="239" t="s">
        <v>169</v>
      </c>
      <c r="AT170" s="239" t="s">
        <v>164</v>
      </c>
      <c r="AU170" s="239" t="s">
        <v>86</v>
      </c>
      <c r="AY170" s="19" t="s">
        <v>162</v>
      </c>
      <c r="BE170" s="240">
        <f>IF(N170="základní",J170,0)</f>
        <v>0</v>
      </c>
      <c r="BF170" s="240">
        <f>IF(N170="snížená",J170,0)</f>
        <v>0</v>
      </c>
      <c r="BG170" s="240">
        <f>IF(N170="zákl. přenesená",J170,0)</f>
        <v>0</v>
      </c>
      <c r="BH170" s="240">
        <f>IF(N170="sníž. přenesená",J170,0)</f>
        <v>0</v>
      </c>
      <c r="BI170" s="240">
        <f>IF(N170="nulová",J170,0)</f>
        <v>0</v>
      </c>
      <c r="BJ170" s="19" t="s">
        <v>84</v>
      </c>
      <c r="BK170" s="240">
        <f>ROUND(I170*H170,2)</f>
        <v>0</v>
      </c>
      <c r="BL170" s="19" t="s">
        <v>169</v>
      </c>
      <c r="BM170" s="239" t="s">
        <v>1544</v>
      </c>
    </row>
    <row r="171" s="2" customFormat="1">
      <c r="A171" s="40"/>
      <c r="B171" s="41"/>
      <c r="C171" s="42"/>
      <c r="D171" s="241" t="s">
        <v>171</v>
      </c>
      <c r="E171" s="42"/>
      <c r="F171" s="242" t="s">
        <v>1545</v>
      </c>
      <c r="G171" s="42"/>
      <c r="H171" s="42"/>
      <c r="I171" s="148"/>
      <c r="J171" s="42"/>
      <c r="K171" s="42"/>
      <c r="L171" s="46"/>
      <c r="M171" s="243"/>
      <c r="N171" s="244"/>
      <c r="O171" s="86"/>
      <c r="P171" s="86"/>
      <c r="Q171" s="86"/>
      <c r="R171" s="86"/>
      <c r="S171" s="86"/>
      <c r="T171" s="87"/>
      <c r="U171" s="40"/>
      <c r="V171" s="40"/>
      <c r="W171" s="40"/>
      <c r="X171" s="40"/>
      <c r="Y171" s="40"/>
      <c r="Z171" s="40"/>
      <c r="AA171" s="40"/>
      <c r="AB171" s="40"/>
      <c r="AC171" s="40"/>
      <c r="AD171" s="40"/>
      <c r="AE171" s="40"/>
      <c r="AT171" s="19" t="s">
        <v>171</v>
      </c>
      <c r="AU171" s="19" t="s">
        <v>86</v>
      </c>
    </row>
    <row r="172" s="13" customFormat="1">
      <c r="A172" s="13"/>
      <c r="B172" s="245"/>
      <c r="C172" s="246"/>
      <c r="D172" s="241" t="s">
        <v>173</v>
      </c>
      <c r="E172" s="247" t="s">
        <v>19</v>
      </c>
      <c r="F172" s="248" t="s">
        <v>1501</v>
      </c>
      <c r="G172" s="246"/>
      <c r="H172" s="249">
        <v>1.288</v>
      </c>
      <c r="I172" s="250"/>
      <c r="J172" s="246"/>
      <c r="K172" s="246"/>
      <c r="L172" s="251"/>
      <c r="M172" s="252"/>
      <c r="N172" s="253"/>
      <c r="O172" s="253"/>
      <c r="P172" s="253"/>
      <c r="Q172" s="253"/>
      <c r="R172" s="253"/>
      <c r="S172" s="253"/>
      <c r="T172" s="254"/>
      <c r="U172" s="13"/>
      <c r="V172" s="13"/>
      <c r="W172" s="13"/>
      <c r="X172" s="13"/>
      <c r="Y172" s="13"/>
      <c r="Z172" s="13"/>
      <c r="AA172" s="13"/>
      <c r="AB172" s="13"/>
      <c r="AC172" s="13"/>
      <c r="AD172" s="13"/>
      <c r="AE172" s="13"/>
      <c r="AT172" s="255" t="s">
        <v>173</v>
      </c>
      <c r="AU172" s="255" t="s">
        <v>86</v>
      </c>
      <c r="AV172" s="13" t="s">
        <v>86</v>
      </c>
      <c r="AW172" s="13" t="s">
        <v>37</v>
      </c>
      <c r="AX172" s="13" t="s">
        <v>76</v>
      </c>
      <c r="AY172" s="255" t="s">
        <v>162</v>
      </c>
    </row>
    <row r="173" s="13" customFormat="1">
      <c r="A173" s="13"/>
      <c r="B173" s="245"/>
      <c r="C173" s="246"/>
      <c r="D173" s="241" t="s">
        <v>173</v>
      </c>
      <c r="E173" s="247" t="s">
        <v>19</v>
      </c>
      <c r="F173" s="248" t="s">
        <v>1502</v>
      </c>
      <c r="G173" s="246"/>
      <c r="H173" s="249">
        <v>0.159</v>
      </c>
      <c r="I173" s="250"/>
      <c r="J173" s="246"/>
      <c r="K173" s="246"/>
      <c r="L173" s="251"/>
      <c r="M173" s="252"/>
      <c r="N173" s="253"/>
      <c r="O173" s="253"/>
      <c r="P173" s="253"/>
      <c r="Q173" s="253"/>
      <c r="R173" s="253"/>
      <c r="S173" s="253"/>
      <c r="T173" s="254"/>
      <c r="U173" s="13"/>
      <c r="V173" s="13"/>
      <c r="W173" s="13"/>
      <c r="X173" s="13"/>
      <c r="Y173" s="13"/>
      <c r="Z173" s="13"/>
      <c r="AA173" s="13"/>
      <c r="AB173" s="13"/>
      <c r="AC173" s="13"/>
      <c r="AD173" s="13"/>
      <c r="AE173" s="13"/>
      <c r="AT173" s="255" t="s">
        <v>173</v>
      </c>
      <c r="AU173" s="255" t="s">
        <v>86</v>
      </c>
      <c r="AV173" s="13" t="s">
        <v>86</v>
      </c>
      <c r="AW173" s="13" t="s">
        <v>37</v>
      </c>
      <c r="AX173" s="13" t="s">
        <v>76</v>
      </c>
      <c r="AY173" s="255" t="s">
        <v>162</v>
      </c>
    </row>
    <row r="174" s="13" customFormat="1">
      <c r="A174" s="13"/>
      <c r="B174" s="245"/>
      <c r="C174" s="246"/>
      <c r="D174" s="241" t="s">
        <v>173</v>
      </c>
      <c r="E174" s="247" t="s">
        <v>19</v>
      </c>
      <c r="F174" s="248" t="s">
        <v>1503</v>
      </c>
      <c r="G174" s="246"/>
      <c r="H174" s="249">
        <v>0.65800000000000003</v>
      </c>
      <c r="I174" s="250"/>
      <c r="J174" s="246"/>
      <c r="K174" s="246"/>
      <c r="L174" s="251"/>
      <c r="M174" s="252"/>
      <c r="N174" s="253"/>
      <c r="O174" s="253"/>
      <c r="P174" s="253"/>
      <c r="Q174" s="253"/>
      <c r="R174" s="253"/>
      <c r="S174" s="253"/>
      <c r="T174" s="254"/>
      <c r="U174" s="13"/>
      <c r="V174" s="13"/>
      <c r="W174" s="13"/>
      <c r="X174" s="13"/>
      <c r="Y174" s="13"/>
      <c r="Z174" s="13"/>
      <c r="AA174" s="13"/>
      <c r="AB174" s="13"/>
      <c r="AC174" s="13"/>
      <c r="AD174" s="13"/>
      <c r="AE174" s="13"/>
      <c r="AT174" s="255" t="s">
        <v>173</v>
      </c>
      <c r="AU174" s="255" t="s">
        <v>86</v>
      </c>
      <c r="AV174" s="13" t="s">
        <v>86</v>
      </c>
      <c r="AW174" s="13" t="s">
        <v>37</v>
      </c>
      <c r="AX174" s="13" t="s">
        <v>76</v>
      </c>
      <c r="AY174" s="255" t="s">
        <v>162</v>
      </c>
    </row>
    <row r="175" s="15" customFormat="1">
      <c r="A175" s="15"/>
      <c r="B175" s="267"/>
      <c r="C175" s="268"/>
      <c r="D175" s="241" t="s">
        <v>173</v>
      </c>
      <c r="E175" s="269" t="s">
        <v>19</v>
      </c>
      <c r="F175" s="270" t="s">
        <v>177</v>
      </c>
      <c r="G175" s="268"/>
      <c r="H175" s="271">
        <v>2.105</v>
      </c>
      <c r="I175" s="272"/>
      <c r="J175" s="268"/>
      <c r="K175" s="268"/>
      <c r="L175" s="273"/>
      <c r="M175" s="274"/>
      <c r="N175" s="275"/>
      <c r="O175" s="275"/>
      <c r="P175" s="275"/>
      <c r="Q175" s="275"/>
      <c r="R175" s="275"/>
      <c r="S175" s="275"/>
      <c r="T175" s="276"/>
      <c r="U175" s="15"/>
      <c r="V175" s="15"/>
      <c r="W175" s="15"/>
      <c r="X175" s="15"/>
      <c r="Y175" s="15"/>
      <c r="Z175" s="15"/>
      <c r="AA175" s="15"/>
      <c r="AB175" s="15"/>
      <c r="AC175" s="15"/>
      <c r="AD175" s="15"/>
      <c r="AE175" s="15"/>
      <c r="AT175" s="277" t="s">
        <v>173</v>
      </c>
      <c r="AU175" s="277" t="s">
        <v>86</v>
      </c>
      <c r="AV175" s="15" t="s">
        <v>169</v>
      </c>
      <c r="AW175" s="15" t="s">
        <v>37</v>
      </c>
      <c r="AX175" s="15" t="s">
        <v>84</v>
      </c>
      <c r="AY175" s="277" t="s">
        <v>162</v>
      </c>
    </row>
    <row r="176" s="2" customFormat="1" ht="16.5" customHeight="1">
      <c r="A176" s="40"/>
      <c r="B176" s="41"/>
      <c r="C176" s="228" t="s">
        <v>246</v>
      </c>
      <c r="D176" s="228" t="s">
        <v>164</v>
      </c>
      <c r="E176" s="229" t="s">
        <v>1546</v>
      </c>
      <c r="F176" s="230" t="s">
        <v>1547</v>
      </c>
      <c r="G176" s="231" t="s">
        <v>167</v>
      </c>
      <c r="H176" s="232">
        <v>1.8400000000000001</v>
      </c>
      <c r="I176" s="233"/>
      <c r="J176" s="234">
        <f>ROUND(I176*H176,2)</f>
        <v>0</v>
      </c>
      <c r="K176" s="230" t="s">
        <v>168</v>
      </c>
      <c r="L176" s="46"/>
      <c r="M176" s="235" t="s">
        <v>19</v>
      </c>
      <c r="N176" s="236" t="s">
        <v>47</v>
      </c>
      <c r="O176" s="86"/>
      <c r="P176" s="237">
        <f>O176*H176</f>
        <v>0</v>
      </c>
      <c r="Q176" s="237">
        <v>0.0026900000000000001</v>
      </c>
      <c r="R176" s="237">
        <f>Q176*H176</f>
        <v>0.0049496000000000002</v>
      </c>
      <c r="S176" s="237">
        <v>0</v>
      </c>
      <c r="T176" s="238">
        <f>S176*H176</f>
        <v>0</v>
      </c>
      <c r="U176" s="40"/>
      <c r="V176" s="40"/>
      <c r="W176" s="40"/>
      <c r="X176" s="40"/>
      <c r="Y176" s="40"/>
      <c r="Z176" s="40"/>
      <c r="AA176" s="40"/>
      <c r="AB176" s="40"/>
      <c r="AC176" s="40"/>
      <c r="AD176" s="40"/>
      <c r="AE176" s="40"/>
      <c r="AR176" s="239" t="s">
        <v>169</v>
      </c>
      <c r="AT176" s="239" t="s">
        <v>164</v>
      </c>
      <c r="AU176" s="239" t="s">
        <v>86</v>
      </c>
      <c r="AY176" s="19" t="s">
        <v>162</v>
      </c>
      <c r="BE176" s="240">
        <f>IF(N176="základní",J176,0)</f>
        <v>0</v>
      </c>
      <c r="BF176" s="240">
        <f>IF(N176="snížená",J176,0)</f>
        <v>0</v>
      </c>
      <c r="BG176" s="240">
        <f>IF(N176="zákl. přenesená",J176,0)</f>
        <v>0</v>
      </c>
      <c r="BH176" s="240">
        <f>IF(N176="sníž. přenesená",J176,0)</f>
        <v>0</v>
      </c>
      <c r="BI176" s="240">
        <f>IF(N176="nulová",J176,0)</f>
        <v>0</v>
      </c>
      <c r="BJ176" s="19" t="s">
        <v>84</v>
      </c>
      <c r="BK176" s="240">
        <f>ROUND(I176*H176,2)</f>
        <v>0</v>
      </c>
      <c r="BL176" s="19" t="s">
        <v>169</v>
      </c>
      <c r="BM176" s="239" t="s">
        <v>1548</v>
      </c>
    </row>
    <row r="177" s="2" customFormat="1">
      <c r="A177" s="40"/>
      <c r="B177" s="41"/>
      <c r="C177" s="42"/>
      <c r="D177" s="241" t="s">
        <v>171</v>
      </c>
      <c r="E177" s="42"/>
      <c r="F177" s="242" t="s">
        <v>1532</v>
      </c>
      <c r="G177" s="42"/>
      <c r="H177" s="42"/>
      <c r="I177" s="148"/>
      <c r="J177" s="42"/>
      <c r="K177" s="42"/>
      <c r="L177" s="46"/>
      <c r="M177" s="243"/>
      <c r="N177" s="244"/>
      <c r="O177" s="86"/>
      <c r="P177" s="86"/>
      <c r="Q177" s="86"/>
      <c r="R177" s="86"/>
      <c r="S177" s="86"/>
      <c r="T177" s="87"/>
      <c r="U177" s="40"/>
      <c r="V177" s="40"/>
      <c r="W177" s="40"/>
      <c r="X177" s="40"/>
      <c r="Y177" s="40"/>
      <c r="Z177" s="40"/>
      <c r="AA177" s="40"/>
      <c r="AB177" s="40"/>
      <c r="AC177" s="40"/>
      <c r="AD177" s="40"/>
      <c r="AE177" s="40"/>
      <c r="AT177" s="19" t="s">
        <v>171</v>
      </c>
      <c r="AU177" s="19" t="s">
        <v>86</v>
      </c>
    </row>
    <row r="178" s="13" customFormat="1">
      <c r="A178" s="13"/>
      <c r="B178" s="245"/>
      <c r="C178" s="246"/>
      <c r="D178" s="241" t="s">
        <v>173</v>
      </c>
      <c r="E178" s="247" t="s">
        <v>19</v>
      </c>
      <c r="F178" s="248" t="s">
        <v>1549</v>
      </c>
      <c r="G178" s="246"/>
      <c r="H178" s="249">
        <v>1.8400000000000001</v>
      </c>
      <c r="I178" s="250"/>
      <c r="J178" s="246"/>
      <c r="K178" s="246"/>
      <c r="L178" s="251"/>
      <c r="M178" s="252"/>
      <c r="N178" s="253"/>
      <c r="O178" s="253"/>
      <c r="P178" s="253"/>
      <c r="Q178" s="253"/>
      <c r="R178" s="253"/>
      <c r="S178" s="253"/>
      <c r="T178" s="254"/>
      <c r="U178" s="13"/>
      <c r="V178" s="13"/>
      <c r="W178" s="13"/>
      <c r="X178" s="13"/>
      <c r="Y178" s="13"/>
      <c r="Z178" s="13"/>
      <c r="AA178" s="13"/>
      <c r="AB178" s="13"/>
      <c r="AC178" s="13"/>
      <c r="AD178" s="13"/>
      <c r="AE178" s="13"/>
      <c r="AT178" s="255" t="s">
        <v>173</v>
      </c>
      <c r="AU178" s="255" t="s">
        <v>86</v>
      </c>
      <c r="AV178" s="13" t="s">
        <v>86</v>
      </c>
      <c r="AW178" s="13" t="s">
        <v>37</v>
      </c>
      <c r="AX178" s="13" t="s">
        <v>84</v>
      </c>
      <c r="AY178" s="255" t="s">
        <v>162</v>
      </c>
    </row>
    <row r="179" s="2" customFormat="1" ht="16.5" customHeight="1">
      <c r="A179" s="40"/>
      <c r="B179" s="41"/>
      <c r="C179" s="228" t="s">
        <v>252</v>
      </c>
      <c r="D179" s="228" t="s">
        <v>164</v>
      </c>
      <c r="E179" s="229" t="s">
        <v>1550</v>
      </c>
      <c r="F179" s="230" t="s">
        <v>1551</v>
      </c>
      <c r="G179" s="231" t="s">
        <v>167</v>
      </c>
      <c r="H179" s="232">
        <v>1.8400000000000001</v>
      </c>
      <c r="I179" s="233"/>
      <c r="J179" s="234">
        <f>ROUND(I179*H179,2)</f>
        <v>0</v>
      </c>
      <c r="K179" s="230" t="s">
        <v>168</v>
      </c>
      <c r="L179" s="46"/>
      <c r="M179" s="235" t="s">
        <v>19</v>
      </c>
      <c r="N179" s="236" t="s">
        <v>47</v>
      </c>
      <c r="O179" s="86"/>
      <c r="P179" s="237">
        <f>O179*H179</f>
        <v>0</v>
      </c>
      <c r="Q179" s="237">
        <v>0</v>
      </c>
      <c r="R179" s="237">
        <f>Q179*H179</f>
        <v>0</v>
      </c>
      <c r="S179" s="237">
        <v>0</v>
      </c>
      <c r="T179" s="238">
        <f>S179*H179</f>
        <v>0</v>
      </c>
      <c r="U179" s="40"/>
      <c r="V179" s="40"/>
      <c r="W179" s="40"/>
      <c r="X179" s="40"/>
      <c r="Y179" s="40"/>
      <c r="Z179" s="40"/>
      <c r="AA179" s="40"/>
      <c r="AB179" s="40"/>
      <c r="AC179" s="40"/>
      <c r="AD179" s="40"/>
      <c r="AE179" s="40"/>
      <c r="AR179" s="239" t="s">
        <v>169</v>
      </c>
      <c r="AT179" s="239" t="s">
        <v>164</v>
      </c>
      <c r="AU179" s="239" t="s">
        <v>86</v>
      </c>
      <c r="AY179" s="19" t="s">
        <v>162</v>
      </c>
      <c r="BE179" s="240">
        <f>IF(N179="základní",J179,0)</f>
        <v>0</v>
      </c>
      <c r="BF179" s="240">
        <f>IF(N179="snížená",J179,0)</f>
        <v>0</v>
      </c>
      <c r="BG179" s="240">
        <f>IF(N179="zákl. přenesená",J179,0)</f>
        <v>0</v>
      </c>
      <c r="BH179" s="240">
        <f>IF(N179="sníž. přenesená",J179,0)</f>
        <v>0</v>
      </c>
      <c r="BI179" s="240">
        <f>IF(N179="nulová",J179,0)</f>
        <v>0</v>
      </c>
      <c r="BJ179" s="19" t="s">
        <v>84</v>
      </c>
      <c r="BK179" s="240">
        <f>ROUND(I179*H179,2)</f>
        <v>0</v>
      </c>
      <c r="BL179" s="19" t="s">
        <v>169</v>
      </c>
      <c r="BM179" s="239" t="s">
        <v>1552</v>
      </c>
    </row>
    <row r="180" s="2" customFormat="1">
      <c r="A180" s="40"/>
      <c r="B180" s="41"/>
      <c r="C180" s="42"/>
      <c r="D180" s="241" t="s">
        <v>171</v>
      </c>
      <c r="E180" s="42"/>
      <c r="F180" s="242" t="s">
        <v>1532</v>
      </c>
      <c r="G180" s="42"/>
      <c r="H180" s="42"/>
      <c r="I180" s="148"/>
      <c r="J180" s="42"/>
      <c r="K180" s="42"/>
      <c r="L180" s="46"/>
      <c r="M180" s="243"/>
      <c r="N180" s="244"/>
      <c r="O180" s="86"/>
      <c r="P180" s="86"/>
      <c r="Q180" s="86"/>
      <c r="R180" s="86"/>
      <c r="S180" s="86"/>
      <c r="T180" s="87"/>
      <c r="U180" s="40"/>
      <c r="V180" s="40"/>
      <c r="W180" s="40"/>
      <c r="X180" s="40"/>
      <c r="Y180" s="40"/>
      <c r="Z180" s="40"/>
      <c r="AA180" s="40"/>
      <c r="AB180" s="40"/>
      <c r="AC180" s="40"/>
      <c r="AD180" s="40"/>
      <c r="AE180" s="40"/>
      <c r="AT180" s="19" t="s">
        <v>171</v>
      </c>
      <c r="AU180" s="19" t="s">
        <v>86</v>
      </c>
    </row>
    <row r="181" s="2" customFormat="1" ht="21.75" customHeight="1">
      <c r="A181" s="40"/>
      <c r="B181" s="41"/>
      <c r="C181" s="228" t="s">
        <v>8</v>
      </c>
      <c r="D181" s="228" t="s">
        <v>164</v>
      </c>
      <c r="E181" s="229" t="s">
        <v>1553</v>
      </c>
      <c r="F181" s="230" t="s">
        <v>1554</v>
      </c>
      <c r="G181" s="231" t="s">
        <v>167</v>
      </c>
      <c r="H181" s="232">
        <v>12.75</v>
      </c>
      <c r="I181" s="233"/>
      <c r="J181" s="234">
        <f>ROUND(I181*H181,2)</f>
        <v>0</v>
      </c>
      <c r="K181" s="230" t="s">
        <v>168</v>
      </c>
      <c r="L181" s="46"/>
      <c r="M181" s="235" t="s">
        <v>19</v>
      </c>
      <c r="N181" s="236" t="s">
        <v>47</v>
      </c>
      <c r="O181" s="86"/>
      <c r="P181" s="237">
        <f>O181*H181</f>
        <v>0</v>
      </c>
      <c r="Q181" s="237">
        <v>0.67488999999999999</v>
      </c>
      <c r="R181" s="237">
        <f>Q181*H181</f>
        <v>8.6048475</v>
      </c>
      <c r="S181" s="237">
        <v>0</v>
      </c>
      <c r="T181" s="238">
        <f>S181*H181</f>
        <v>0</v>
      </c>
      <c r="U181" s="40"/>
      <c r="V181" s="40"/>
      <c r="W181" s="40"/>
      <c r="X181" s="40"/>
      <c r="Y181" s="40"/>
      <c r="Z181" s="40"/>
      <c r="AA181" s="40"/>
      <c r="AB181" s="40"/>
      <c r="AC181" s="40"/>
      <c r="AD181" s="40"/>
      <c r="AE181" s="40"/>
      <c r="AR181" s="239" t="s">
        <v>169</v>
      </c>
      <c r="AT181" s="239" t="s">
        <v>164</v>
      </c>
      <c r="AU181" s="239" t="s">
        <v>86</v>
      </c>
      <c r="AY181" s="19" t="s">
        <v>162</v>
      </c>
      <c r="BE181" s="240">
        <f>IF(N181="základní",J181,0)</f>
        <v>0</v>
      </c>
      <c r="BF181" s="240">
        <f>IF(N181="snížená",J181,0)</f>
        <v>0</v>
      </c>
      <c r="BG181" s="240">
        <f>IF(N181="zákl. přenesená",J181,0)</f>
        <v>0</v>
      </c>
      <c r="BH181" s="240">
        <f>IF(N181="sníž. přenesená",J181,0)</f>
        <v>0</v>
      </c>
      <c r="BI181" s="240">
        <f>IF(N181="nulová",J181,0)</f>
        <v>0</v>
      </c>
      <c r="BJ181" s="19" t="s">
        <v>84</v>
      </c>
      <c r="BK181" s="240">
        <f>ROUND(I181*H181,2)</f>
        <v>0</v>
      </c>
      <c r="BL181" s="19" t="s">
        <v>169</v>
      </c>
      <c r="BM181" s="239" t="s">
        <v>1555</v>
      </c>
    </row>
    <row r="182" s="2" customFormat="1">
      <c r="A182" s="40"/>
      <c r="B182" s="41"/>
      <c r="C182" s="42"/>
      <c r="D182" s="241" t="s">
        <v>171</v>
      </c>
      <c r="E182" s="42"/>
      <c r="F182" s="242" t="s">
        <v>1556</v>
      </c>
      <c r="G182" s="42"/>
      <c r="H182" s="42"/>
      <c r="I182" s="148"/>
      <c r="J182" s="42"/>
      <c r="K182" s="42"/>
      <c r="L182" s="46"/>
      <c r="M182" s="243"/>
      <c r="N182" s="244"/>
      <c r="O182" s="86"/>
      <c r="P182" s="86"/>
      <c r="Q182" s="86"/>
      <c r="R182" s="86"/>
      <c r="S182" s="86"/>
      <c r="T182" s="87"/>
      <c r="U182" s="40"/>
      <c r="V182" s="40"/>
      <c r="W182" s="40"/>
      <c r="X182" s="40"/>
      <c r="Y182" s="40"/>
      <c r="Z182" s="40"/>
      <c r="AA182" s="40"/>
      <c r="AB182" s="40"/>
      <c r="AC182" s="40"/>
      <c r="AD182" s="40"/>
      <c r="AE182" s="40"/>
      <c r="AT182" s="19" t="s">
        <v>171</v>
      </c>
      <c r="AU182" s="19" t="s">
        <v>86</v>
      </c>
    </row>
    <row r="183" s="13" customFormat="1">
      <c r="A183" s="13"/>
      <c r="B183" s="245"/>
      <c r="C183" s="246"/>
      <c r="D183" s="241" t="s">
        <v>173</v>
      </c>
      <c r="E183" s="247" t="s">
        <v>19</v>
      </c>
      <c r="F183" s="248" t="s">
        <v>1557</v>
      </c>
      <c r="G183" s="246"/>
      <c r="H183" s="249">
        <v>9</v>
      </c>
      <c r="I183" s="250"/>
      <c r="J183" s="246"/>
      <c r="K183" s="246"/>
      <c r="L183" s="251"/>
      <c r="M183" s="252"/>
      <c r="N183" s="253"/>
      <c r="O183" s="253"/>
      <c r="P183" s="253"/>
      <c r="Q183" s="253"/>
      <c r="R183" s="253"/>
      <c r="S183" s="253"/>
      <c r="T183" s="254"/>
      <c r="U183" s="13"/>
      <c r="V183" s="13"/>
      <c r="W183" s="13"/>
      <c r="X183" s="13"/>
      <c r="Y183" s="13"/>
      <c r="Z183" s="13"/>
      <c r="AA183" s="13"/>
      <c r="AB183" s="13"/>
      <c r="AC183" s="13"/>
      <c r="AD183" s="13"/>
      <c r="AE183" s="13"/>
      <c r="AT183" s="255" t="s">
        <v>173</v>
      </c>
      <c r="AU183" s="255" t="s">
        <v>86</v>
      </c>
      <c r="AV183" s="13" t="s">
        <v>86</v>
      </c>
      <c r="AW183" s="13" t="s">
        <v>37</v>
      </c>
      <c r="AX183" s="13" t="s">
        <v>76</v>
      </c>
      <c r="AY183" s="255" t="s">
        <v>162</v>
      </c>
    </row>
    <row r="184" s="13" customFormat="1">
      <c r="A184" s="13"/>
      <c r="B184" s="245"/>
      <c r="C184" s="246"/>
      <c r="D184" s="241" t="s">
        <v>173</v>
      </c>
      <c r="E184" s="247" t="s">
        <v>19</v>
      </c>
      <c r="F184" s="248" t="s">
        <v>1558</v>
      </c>
      <c r="G184" s="246"/>
      <c r="H184" s="249">
        <v>1.3999999999999999</v>
      </c>
      <c r="I184" s="250"/>
      <c r="J184" s="246"/>
      <c r="K184" s="246"/>
      <c r="L184" s="251"/>
      <c r="M184" s="252"/>
      <c r="N184" s="253"/>
      <c r="O184" s="253"/>
      <c r="P184" s="253"/>
      <c r="Q184" s="253"/>
      <c r="R184" s="253"/>
      <c r="S184" s="253"/>
      <c r="T184" s="254"/>
      <c r="U184" s="13"/>
      <c r="V184" s="13"/>
      <c r="W184" s="13"/>
      <c r="X184" s="13"/>
      <c r="Y184" s="13"/>
      <c r="Z184" s="13"/>
      <c r="AA184" s="13"/>
      <c r="AB184" s="13"/>
      <c r="AC184" s="13"/>
      <c r="AD184" s="13"/>
      <c r="AE184" s="13"/>
      <c r="AT184" s="255" t="s">
        <v>173</v>
      </c>
      <c r="AU184" s="255" t="s">
        <v>86</v>
      </c>
      <c r="AV184" s="13" t="s">
        <v>86</v>
      </c>
      <c r="AW184" s="13" t="s">
        <v>37</v>
      </c>
      <c r="AX184" s="13" t="s">
        <v>76</v>
      </c>
      <c r="AY184" s="255" t="s">
        <v>162</v>
      </c>
    </row>
    <row r="185" s="13" customFormat="1">
      <c r="A185" s="13"/>
      <c r="B185" s="245"/>
      <c r="C185" s="246"/>
      <c r="D185" s="241" t="s">
        <v>173</v>
      </c>
      <c r="E185" s="247" t="s">
        <v>19</v>
      </c>
      <c r="F185" s="248" t="s">
        <v>1559</v>
      </c>
      <c r="G185" s="246"/>
      <c r="H185" s="249">
        <v>2.3500000000000001</v>
      </c>
      <c r="I185" s="250"/>
      <c r="J185" s="246"/>
      <c r="K185" s="246"/>
      <c r="L185" s="251"/>
      <c r="M185" s="252"/>
      <c r="N185" s="253"/>
      <c r="O185" s="253"/>
      <c r="P185" s="253"/>
      <c r="Q185" s="253"/>
      <c r="R185" s="253"/>
      <c r="S185" s="253"/>
      <c r="T185" s="254"/>
      <c r="U185" s="13"/>
      <c r="V185" s="13"/>
      <c r="W185" s="13"/>
      <c r="X185" s="13"/>
      <c r="Y185" s="13"/>
      <c r="Z185" s="13"/>
      <c r="AA185" s="13"/>
      <c r="AB185" s="13"/>
      <c r="AC185" s="13"/>
      <c r="AD185" s="13"/>
      <c r="AE185" s="13"/>
      <c r="AT185" s="255" t="s">
        <v>173</v>
      </c>
      <c r="AU185" s="255" t="s">
        <v>86</v>
      </c>
      <c r="AV185" s="13" t="s">
        <v>86</v>
      </c>
      <c r="AW185" s="13" t="s">
        <v>37</v>
      </c>
      <c r="AX185" s="13" t="s">
        <v>76</v>
      </c>
      <c r="AY185" s="255" t="s">
        <v>162</v>
      </c>
    </row>
    <row r="186" s="15" customFormat="1">
      <c r="A186" s="15"/>
      <c r="B186" s="267"/>
      <c r="C186" s="268"/>
      <c r="D186" s="241" t="s">
        <v>173</v>
      </c>
      <c r="E186" s="269" t="s">
        <v>19</v>
      </c>
      <c r="F186" s="270" t="s">
        <v>177</v>
      </c>
      <c r="G186" s="268"/>
      <c r="H186" s="271">
        <v>12.75</v>
      </c>
      <c r="I186" s="272"/>
      <c r="J186" s="268"/>
      <c r="K186" s="268"/>
      <c r="L186" s="273"/>
      <c r="M186" s="274"/>
      <c r="N186" s="275"/>
      <c r="O186" s="275"/>
      <c r="P186" s="275"/>
      <c r="Q186" s="275"/>
      <c r="R186" s="275"/>
      <c r="S186" s="275"/>
      <c r="T186" s="276"/>
      <c r="U186" s="15"/>
      <c r="V186" s="15"/>
      <c r="W186" s="15"/>
      <c r="X186" s="15"/>
      <c r="Y186" s="15"/>
      <c r="Z186" s="15"/>
      <c r="AA186" s="15"/>
      <c r="AB186" s="15"/>
      <c r="AC186" s="15"/>
      <c r="AD186" s="15"/>
      <c r="AE186" s="15"/>
      <c r="AT186" s="277" t="s">
        <v>173</v>
      </c>
      <c r="AU186" s="277" t="s">
        <v>86</v>
      </c>
      <c r="AV186" s="15" t="s">
        <v>169</v>
      </c>
      <c r="AW186" s="15" t="s">
        <v>37</v>
      </c>
      <c r="AX186" s="15" t="s">
        <v>84</v>
      </c>
      <c r="AY186" s="277" t="s">
        <v>162</v>
      </c>
    </row>
    <row r="187" s="2" customFormat="1" ht="21.75" customHeight="1">
      <c r="A187" s="40"/>
      <c r="B187" s="41"/>
      <c r="C187" s="228" t="s">
        <v>262</v>
      </c>
      <c r="D187" s="228" t="s">
        <v>164</v>
      </c>
      <c r="E187" s="229" t="s">
        <v>1560</v>
      </c>
      <c r="F187" s="230" t="s">
        <v>1561</v>
      </c>
      <c r="G187" s="231" t="s">
        <v>334</v>
      </c>
      <c r="H187" s="232">
        <v>0.042999999999999997</v>
      </c>
      <c r="I187" s="233"/>
      <c r="J187" s="234">
        <f>ROUND(I187*H187,2)</f>
        <v>0</v>
      </c>
      <c r="K187" s="230" t="s">
        <v>168</v>
      </c>
      <c r="L187" s="46"/>
      <c r="M187" s="235" t="s">
        <v>19</v>
      </c>
      <c r="N187" s="236" t="s">
        <v>47</v>
      </c>
      <c r="O187" s="86"/>
      <c r="P187" s="237">
        <f>O187*H187</f>
        <v>0</v>
      </c>
      <c r="Q187" s="237">
        <v>1.05871</v>
      </c>
      <c r="R187" s="237">
        <f>Q187*H187</f>
        <v>0.045524530000000001</v>
      </c>
      <c r="S187" s="237">
        <v>0</v>
      </c>
      <c r="T187" s="238">
        <f>S187*H187</f>
        <v>0</v>
      </c>
      <c r="U187" s="40"/>
      <c r="V187" s="40"/>
      <c r="W187" s="40"/>
      <c r="X187" s="40"/>
      <c r="Y187" s="40"/>
      <c r="Z187" s="40"/>
      <c r="AA187" s="40"/>
      <c r="AB187" s="40"/>
      <c r="AC187" s="40"/>
      <c r="AD187" s="40"/>
      <c r="AE187" s="40"/>
      <c r="AR187" s="239" t="s">
        <v>169</v>
      </c>
      <c r="AT187" s="239" t="s">
        <v>164</v>
      </c>
      <c r="AU187" s="239" t="s">
        <v>86</v>
      </c>
      <c r="AY187" s="19" t="s">
        <v>162</v>
      </c>
      <c r="BE187" s="240">
        <f>IF(N187="základní",J187,0)</f>
        <v>0</v>
      </c>
      <c r="BF187" s="240">
        <f>IF(N187="snížená",J187,0)</f>
        <v>0</v>
      </c>
      <c r="BG187" s="240">
        <f>IF(N187="zákl. přenesená",J187,0)</f>
        <v>0</v>
      </c>
      <c r="BH187" s="240">
        <f>IF(N187="sníž. přenesená",J187,0)</f>
        <v>0</v>
      </c>
      <c r="BI187" s="240">
        <f>IF(N187="nulová",J187,0)</f>
        <v>0</v>
      </c>
      <c r="BJ187" s="19" t="s">
        <v>84</v>
      </c>
      <c r="BK187" s="240">
        <f>ROUND(I187*H187,2)</f>
        <v>0</v>
      </c>
      <c r="BL187" s="19" t="s">
        <v>169</v>
      </c>
      <c r="BM187" s="239" t="s">
        <v>1562</v>
      </c>
    </row>
    <row r="188" s="13" customFormat="1">
      <c r="A188" s="13"/>
      <c r="B188" s="245"/>
      <c r="C188" s="246"/>
      <c r="D188" s="241" t="s">
        <v>173</v>
      </c>
      <c r="E188" s="247" t="s">
        <v>19</v>
      </c>
      <c r="F188" s="248" t="s">
        <v>1563</v>
      </c>
      <c r="G188" s="246"/>
      <c r="H188" s="249">
        <v>0.042999999999999997</v>
      </c>
      <c r="I188" s="250"/>
      <c r="J188" s="246"/>
      <c r="K188" s="246"/>
      <c r="L188" s="251"/>
      <c r="M188" s="252"/>
      <c r="N188" s="253"/>
      <c r="O188" s="253"/>
      <c r="P188" s="253"/>
      <c r="Q188" s="253"/>
      <c r="R188" s="253"/>
      <c r="S188" s="253"/>
      <c r="T188" s="254"/>
      <c r="U188" s="13"/>
      <c r="V188" s="13"/>
      <c r="W188" s="13"/>
      <c r="X188" s="13"/>
      <c r="Y188" s="13"/>
      <c r="Z188" s="13"/>
      <c r="AA188" s="13"/>
      <c r="AB188" s="13"/>
      <c r="AC188" s="13"/>
      <c r="AD188" s="13"/>
      <c r="AE188" s="13"/>
      <c r="AT188" s="255" t="s">
        <v>173</v>
      </c>
      <c r="AU188" s="255" t="s">
        <v>86</v>
      </c>
      <c r="AV188" s="13" t="s">
        <v>86</v>
      </c>
      <c r="AW188" s="13" t="s">
        <v>37</v>
      </c>
      <c r="AX188" s="13" t="s">
        <v>84</v>
      </c>
      <c r="AY188" s="255" t="s">
        <v>162</v>
      </c>
    </row>
    <row r="189" s="12" customFormat="1" ht="22.8" customHeight="1">
      <c r="A189" s="12"/>
      <c r="B189" s="212"/>
      <c r="C189" s="213"/>
      <c r="D189" s="214" t="s">
        <v>75</v>
      </c>
      <c r="E189" s="226" t="s">
        <v>176</v>
      </c>
      <c r="F189" s="226" t="s">
        <v>392</v>
      </c>
      <c r="G189" s="213"/>
      <c r="H189" s="213"/>
      <c r="I189" s="216"/>
      <c r="J189" s="227">
        <f>BK189</f>
        <v>0</v>
      </c>
      <c r="K189" s="213"/>
      <c r="L189" s="218"/>
      <c r="M189" s="219"/>
      <c r="N189" s="220"/>
      <c r="O189" s="220"/>
      <c r="P189" s="221">
        <f>SUM(P190:P201)</f>
        <v>0</v>
      </c>
      <c r="Q189" s="220"/>
      <c r="R189" s="221">
        <f>SUM(R190:R201)</f>
        <v>5.3184304999999998</v>
      </c>
      <c r="S189" s="220"/>
      <c r="T189" s="222">
        <f>SUM(T190:T201)</f>
        <v>0</v>
      </c>
      <c r="U189" s="12"/>
      <c r="V189" s="12"/>
      <c r="W189" s="12"/>
      <c r="X189" s="12"/>
      <c r="Y189" s="12"/>
      <c r="Z189" s="12"/>
      <c r="AA189" s="12"/>
      <c r="AB189" s="12"/>
      <c r="AC189" s="12"/>
      <c r="AD189" s="12"/>
      <c r="AE189" s="12"/>
      <c r="AR189" s="223" t="s">
        <v>84</v>
      </c>
      <c r="AT189" s="224" t="s">
        <v>75</v>
      </c>
      <c r="AU189" s="224" t="s">
        <v>84</v>
      </c>
      <c r="AY189" s="223" t="s">
        <v>162</v>
      </c>
      <c r="BK189" s="225">
        <f>SUM(BK190:BK201)</f>
        <v>0</v>
      </c>
    </row>
    <row r="190" s="2" customFormat="1" ht="21.75" customHeight="1">
      <c r="A190" s="40"/>
      <c r="B190" s="41"/>
      <c r="C190" s="228" t="s">
        <v>268</v>
      </c>
      <c r="D190" s="228" t="s">
        <v>164</v>
      </c>
      <c r="E190" s="229" t="s">
        <v>1564</v>
      </c>
      <c r="F190" s="230" t="s">
        <v>1565</v>
      </c>
      <c r="G190" s="231" t="s">
        <v>167</v>
      </c>
      <c r="H190" s="232">
        <v>23.475000000000001</v>
      </c>
      <c r="I190" s="233"/>
      <c r="J190" s="234">
        <f>ROUND(I190*H190,2)</f>
        <v>0</v>
      </c>
      <c r="K190" s="230" t="s">
        <v>168</v>
      </c>
      <c r="L190" s="46"/>
      <c r="M190" s="235" t="s">
        <v>19</v>
      </c>
      <c r="N190" s="236" t="s">
        <v>47</v>
      </c>
      <c r="O190" s="86"/>
      <c r="P190" s="237">
        <f>O190*H190</f>
        <v>0</v>
      </c>
      <c r="Q190" s="237">
        <v>0.22158</v>
      </c>
      <c r="R190" s="237">
        <f>Q190*H190</f>
        <v>5.2015905</v>
      </c>
      <c r="S190" s="237">
        <v>0</v>
      </c>
      <c r="T190" s="238">
        <f>S190*H190</f>
        <v>0</v>
      </c>
      <c r="U190" s="40"/>
      <c r="V190" s="40"/>
      <c r="W190" s="40"/>
      <c r="X190" s="40"/>
      <c r="Y190" s="40"/>
      <c r="Z190" s="40"/>
      <c r="AA190" s="40"/>
      <c r="AB190" s="40"/>
      <c r="AC190" s="40"/>
      <c r="AD190" s="40"/>
      <c r="AE190" s="40"/>
      <c r="AR190" s="239" t="s">
        <v>169</v>
      </c>
      <c r="AT190" s="239" t="s">
        <v>164</v>
      </c>
      <c r="AU190" s="239" t="s">
        <v>86</v>
      </c>
      <c r="AY190" s="19" t="s">
        <v>162</v>
      </c>
      <c r="BE190" s="240">
        <f>IF(N190="základní",J190,0)</f>
        <v>0</v>
      </c>
      <c r="BF190" s="240">
        <f>IF(N190="snížená",J190,0)</f>
        <v>0</v>
      </c>
      <c r="BG190" s="240">
        <f>IF(N190="zákl. přenesená",J190,0)</f>
        <v>0</v>
      </c>
      <c r="BH190" s="240">
        <f>IF(N190="sníž. přenesená",J190,0)</f>
        <v>0</v>
      </c>
      <c r="BI190" s="240">
        <f>IF(N190="nulová",J190,0)</f>
        <v>0</v>
      </c>
      <c r="BJ190" s="19" t="s">
        <v>84</v>
      </c>
      <c r="BK190" s="240">
        <f>ROUND(I190*H190,2)</f>
        <v>0</v>
      </c>
      <c r="BL190" s="19" t="s">
        <v>169</v>
      </c>
      <c r="BM190" s="239" t="s">
        <v>1566</v>
      </c>
    </row>
    <row r="191" s="2" customFormat="1">
      <c r="A191" s="40"/>
      <c r="B191" s="41"/>
      <c r="C191" s="42"/>
      <c r="D191" s="241" t="s">
        <v>171</v>
      </c>
      <c r="E191" s="42"/>
      <c r="F191" s="242" t="s">
        <v>1567</v>
      </c>
      <c r="G191" s="42"/>
      <c r="H191" s="42"/>
      <c r="I191" s="148"/>
      <c r="J191" s="42"/>
      <c r="K191" s="42"/>
      <c r="L191" s="46"/>
      <c r="M191" s="243"/>
      <c r="N191" s="244"/>
      <c r="O191" s="86"/>
      <c r="P191" s="86"/>
      <c r="Q191" s="86"/>
      <c r="R191" s="86"/>
      <c r="S191" s="86"/>
      <c r="T191" s="87"/>
      <c r="U191" s="40"/>
      <c r="V191" s="40"/>
      <c r="W191" s="40"/>
      <c r="X191" s="40"/>
      <c r="Y191" s="40"/>
      <c r="Z191" s="40"/>
      <c r="AA191" s="40"/>
      <c r="AB191" s="40"/>
      <c r="AC191" s="40"/>
      <c r="AD191" s="40"/>
      <c r="AE191" s="40"/>
      <c r="AT191" s="19" t="s">
        <v>171</v>
      </c>
      <c r="AU191" s="19" t="s">
        <v>86</v>
      </c>
    </row>
    <row r="192" s="13" customFormat="1">
      <c r="A192" s="13"/>
      <c r="B192" s="245"/>
      <c r="C192" s="246"/>
      <c r="D192" s="241" t="s">
        <v>173</v>
      </c>
      <c r="E192" s="247" t="s">
        <v>19</v>
      </c>
      <c r="F192" s="248" t="s">
        <v>1568</v>
      </c>
      <c r="G192" s="246"/>
      <c r="H192" s="249">
        <v>18</v>
      </c>
      <c r="I192" s="250"/>
      <c r="J192" s="246"/>
      <c r="K192" s="246"/>
      <c r="L192" s="251"/>
      <c r="M192" s="252"/>
      <c r="N192" s="253"/>
      <c r="O192" s="253"/>
      <c r="P192" s="253"/>
      <c r="Q192" s="253"/>
      <c r="R192" s="253"/>
      <c r="S192" s="253"/>
      <c r="T192" s="254"/>
      <c r="U192" s="13"/>
      <c r="V192" s="13"/>
      <c r="W192" s="13"/>
      <c r="X192" s="13"/>
      <c r="Y192" s="13"/>
      <c r="Z192" s="13"/>
      <c r="AA192" s="13"/>
      <c r="AB192" s="13"/>
      <c r="AC192" s="13"/>
      <c r="AD192" s="13"/>
      <c r="AE192" s="13"/>
      <c r="AT192" s="255" t="s">
        <v>173</v>
      </c>
      <c r="AU192" s="255" t="s">
        <v>86</v>
      </c>
      <c r="AV192" s="13" t="s">
        <v>86</v>
      </c>
      <c r="AW192" s="13" t="s">
        <v>37</v>
      </c>
      <c r="AX192" s="13" t="s">
        <v>76</v>
      </c>
      <c r="AY192" s="255" t="s">
        <v>162</v>
      </c>
    </row>
    <row r="193" s="13" customFormat="1">
      <c r="A193" s="13"/>
      <c r="B193" s="245"/>
      <c r="C193" s="246"/>
      <c r="D193" s="241" t="s">
        <v>173</v>
      </c>
      <c r="E193" s="247" t="s">
        <v>19</v>
      </c>
      <c r="F193" s="248" t="s">
        <v>1569</v>
      </c>
      <c r="G193" s="246"/>
      <c r="H193" s="249">
        <v>3.375</v>
      </c>
      <c r="I193" s="250"/>
      <c r="J193" s="246"/>
      <c r="K193" s="246"/>
      <c r="L193" s="251"/>
      <c r="M193" s="252"/>
      <c r="N193" s="253"/>
      <c r="O193" s="253"/>
      <c r="P193" s="253"/>
      <c r="Q193" s="253"/>
      <c r="R193" s="253"/>
      <c r="S193" s="253"/>
      <c r="T193" s="254"/>
      <c r="U193" s="13"/>
      <c r="V193" s="13"/>
      <c r="W193" s="13"/>
      <c r="X193" s="13"/>
      <c r="Y193" s="13"/>
      <c r="Z193" s="13"/>
      <c r="AA193" s="13"/>
      <c r="AB193" s="13"/>
      <c r="AC193" s="13"/>
      <c r="AD193" s="13"/>
      <c r="AE193" s="13"/>
      <c r="AT193" s="255" t="s">
        <v>173</v>
      </c>
      <c r="AU193" s="255" t="s">
        <v>86</v>
      </c>
      <c r="AV193" s="13" t="s">
        <v>86</v>
      </c>
      <c r="AW193" s="13" t="s">
        <v>37</v>
      </c>
      <c r="AX193" s="13" t="s">
        <v>76</v>
      </c>
      <c r="AY193" s="255" t="s">
        <v>162</v>
      </c>
    </row>
    <row r="194" s="13" customFormat="1">
      <c r="A194" s="13"/>
      <c r="B194" s="245"/>
      <c r="C194" s="246"/>
      <c r="D194" s="241" t="s">
        <v>173</v>
      </c>
      <c r="E194" s="247" t="s">
        <v>19</v>
      </c>
      <c r="F194" s="248" t="s">
        <v>1570</v>
      </c>
      <c r="G194" s="246"/>
      <c r="H194" s="249">
        <v>2.1000000000000001</v>
      </c>
      <c r="I194" s="250"/>
      <c r="J194" s="246"/>
      <c r="K194" s="246"/>
      <c r="L194" s="251"/>
      <c r="M194" s="252"/>
      <c r="N194" s="253"/>
      <c r="O194" s="253"/>
      <c r="P194" s="253"/>
      <c r="Q194" s="253"/>
      <c r="R194" s="253"/>
      <c r="S194" s="253"/>
      <c r="T194" s="254"/>
      <c r="U194" s="13"/>
      <c r="V194" s="13"/>
      <c r="W194" s="13"/>
      <c r="X194" s="13"/>
      <c r="Y194" s="13"/>
      <c r="Z194" s="13"/>
      <c r="AA194" s="13"/>
      <c r="AB194" s="13"/>
      <c r="AC194" s="13"/>
      <c r="AD194" s="13"/>
      <c r="AE194" s="13"/>
      <c r="AT194" s="255" t="s">
        <v>173</v>
      </c>
      <c r="AU194" s="255" t="s">
        <v>86</v>
      </c>
      <c r="AV194" s="13" t="s">
        <v>86</v>
      </c>
      <c r="AW194" s="13" t="s">
        <v>37</v>
      </c>
      <c r="AX194" s="13" t="s">
        <v>76</v>
      </c>
      <c r="AY194" s="255" t="s">
        <v>162</v>
      </c>
    </row>
    <row r="195" s="15" customFormat="1">
      <c r="A195" s="15"/>
      <c r="B195" s="267"/>
      <c r="C195" s="268"/>
      <c r="D195" s="241" t="s">
        <v>173</v>
      </c>
      <c r="E195" s="269" t="s">
        <v>19</v>
      </c>
      <c r="F195" s="270" t="s">
        <v>177</v>
      </c>
      <c r="G195" s="268"/>
      <c r="H195" s="271">
        <v>23.475000000000001</v>
      </c>
      <c r="I195" s="272"/>
      <c r="J195" s="268"/>
      <c r="K195" s="268"/>
      <c r="L195" s="273"/>
      <c r="M195" s="274"/>
      <c r="N195" s="275"/>
      <c r="O195" s="275"/>
      <c r="P195" s="275"/>
      <c r="Q195" s="275"/>
      <c r="R195" s="275"/>
      <c r="S195" s="275"/>
      <c r="T195" s="276"/>
      <c r="U195" s="15"/>
      <c r="V195" s="15"/>
      <c r="W195" s="15"/>
      <c r="X195" s="15"/>
      <c r="Y195" s="15"/>
      <c r="Z195" s="15"/>
      <c r="AA195" s="15"/>
      <c r="AB195" s="15"/>
      <c r="AC195" s="15"/>
      <c r="AD195" s="15"/>
      <c r="AE195" s="15"/>
      <c r="AT195" s="277" t="s">
        <v>173</v>
      </c>
      <c r="AU195" s="277" t="s">
        <v>86</v>
      </c>
      <c r="AV195" s="15" t="s">
        <v>169</v>
      </c>
      <c r="AW195" s="15" t="s">
        <v>37</v>
      </c>
      <c r="AX195" s="15" t="s">
        <v>84</v>
      </c>
      <c r="AY195" s="277" t="s">
        <v>162</v>
      </c>
    </row>
    <row r="196" s="2" customFormat="1" ht="16.5" customHeight="1">
      <c r="A196" s="40"/>
      <c r="B196" s="41"/>
      <c r="C196" s="228" t="s">
        <v>274</v>
      </c>
      <c r="D196" s="228" t="s">
        <v>164</v>
      </c>
      <c r="E196" s="229" t="s">
        <v>1571</v>
      </c>
      <c r="F196" s="230" t="s">
        <v>1572</v>
      </c>
      <c r="G196" s="231" t="s">
        <v>390</v>
      </c>
      <c r="H196" s="232">
        <v>2</v>
      </c>
      <c r="I196" s="233"/>
      <c r="J196" s="234">
        <f>ROUND(I196*H196,2)</f>
        <v>0</v>
      </c>
      <c r="K196" s="230" t="s">
        <v>168</v>
      </c>
      <c r="L196" s="46"/>
      <c r="M196" s="235" t="s">
        <v>19</v>
      </c>
      <c r="N196" s="236" t="s">
        <v>47</v>
      </c>
      <c r="O196" s="86"/>
      <c r="P196" s="237">
        <f>O196*H196</f>
        <v>0</v>
      </c>
      <c r="Q196" s="237">
        <v>0.022780000000000002</v>
      </c>
      <c r="R196" s="237">
        <f>Q196*H196</f>
        <v>0.045560000000000003</v>
      </c>
      <c r="S196" s="237">
        <v>0</v>
      </c>
      <c r="T196" s="238">
        <f>S196*H196</f>
        <v>0</v>
      </c>
      <c r="U196" s="40"/>
      <c r="V196" s="40"/>
      <c r="W196" s="40"/>
      <c r="X196" s="40"/>
      <c r="Y196" s="40"/>
      <c r="Z196" s="40"/>
      <c r="AA196" s="40"/>
      <c r="AB196" s="40"/>
      <c r="AC196" s="40"/>
      <c r="AD196" s="40"/>
      <c r="AE196" s="40"/>
      <c r="AR196" s="239" t="s">
        <v>169</v>
      </c>
      <c r="AT196" s="239" t="s">
        <v>164</v>
      </c>
      <c r="AU196" s="239" t="s">
        <v>86</v>
      </c>
      <c r="AY196" s="19" t="s">
        <v>162</v>
      </c>
      <c r="BE196" s="240">
        <f>IF(N196="základní",J196,0)</f>
        <v>0</v>
      </c>
      <c r="BF196" s="240">
        <f>IF(N196="snížená",J196,0)</f>
        <v>0</v>
      </c>
      <c r="BG196" s="240">
        <f>IF(N196="zákl. přenesená",J196,0)</f>
        <v>0</v>
      </c>
      <c r="BH196" s="240">
        <f>IF(N196="sníž. přenesená",J196,0)</f>
        <v>0</v>
      </c>
      <c r="BI196" s="240">
        <f>IF(N196="nulová",J196,0)</f>
        <v>0</v>
      </c>
      <c r="BJ196" s="19" t="s">
        <v>84</v>
      </c>
      <c r="BK196" s="240">
        <f>ROUND(I196*H196,2)</f>
        <v>0</v>
      </c>
      <c r="BL196" s="19" t="s">
        <v>169</v>
      </c>
      <c r="BM196" s="239" t="s">
        <v>1573</v>
      </c>
    </row>
    <row r="197" s="2" customFormat="1">
      <c r="A197" s="40"/>
      <c r="B197" s="41"/>
      <c r="C197" s="42"/>
      <c r="D197" s="241" t="s">
        <v>171</v>
      </c>
      <c r="E197" s="42"/>
      <c r="F197" s="242" t="s">
        <v>1574</v>
      </c>
      <c r="G197" s="42"/>
      <c r="H197" s="42"/>
      <c r="I197" s="148"/>
      <c r="J197" s="42"/>
      <c r="K197" s="42"/>
      <c r="L197" s="46"/>
      <c r="M197" s="243"/>
      <c r="N197" s="244"/>
      <c r="O197" s="86"/>
      <c r="P197" s="86"/>
      <c r="Q197" s="86"/>
      <c r="R197" s="86"/>
      <c r="S197" s="86"/>
      <c r="T197" s="87"/>
      <c r="U197" s="40"/>
      <c r="V197" s="40"/>
      <c r="W197" s="40"/>
      <c r="X197" s="40"/>
      <c r="Y197" s="40"/>
      <c r="Z197" s="40"/>
      <c r="AA197" s="40"/>
      <c r="AB197" s="40"/>
      <c r="AC197" s="40"/>
      <c r="AD197" s="40"/>
      <c r="AE197" s="40"/>
      <c r="AT197" s="19" t="s">
        <v>171</v>
      </c>
      <c r="AU197" s="19" t="s">
        <v>86</v>
      </c>
    </row>
    <row r="198" s="13" customFormat="1">
      <c r="A198" s="13"/>
      <c r="B198" s="245"/>
      <c r="C198" s="246"/>
      <c r="D198" s="241" t="s">
        <v>173</v>
      </c>
      <c r="E198" s="247" t="s">
        <v>19</v>
      </c>
      <c r="F198" s="248" t="s">
        <v>1575</v>
      </c>
      <c r="G198" s="246"/>
      <c r="H198" s="249">
        <v>2</v>
      </c>
      <c r="I198" s="250"/>
      <c r="J198" s="246"/>
      <c r="K198" s="246"/>
      <c r="L198" s="251"/>
      <c r="M198" s="252"/>
      <c r="N198" s="253"/>
      <c r="O198" s="253"/>
      <c r="P198" s="253"/>
      <c r="Q198" s="253"/>
      <c r="R198" s="253"/>
      <c r="S198" s="253"/>
      <c r="T198" s="254"/>
      <c r="U198" s="13"/>
      <c r="V198" s="13"/>
      <c r="W198" s="13"/>
      <c r="X198" s="13"/>
      <c r="Y198" s="13"/>
      <c r="Z198" s="13"/>
      <c r="AA198" s="13"/>
      <c r="AB198" s="13"/>
      <c r="AC198" s="13"/>
      <c r="AD198" s="13"/>
      <c r="AE198" s="13"/>
      <c r="AT198" s="255" t="s">
        <v>173</v>
      </c>
      <c r="AU198" s="255" t="s">
        <v>86</v>
      </c>
      <c r="AV198" s="13" t="s">
        <v>86</v>
      </c>
      <c r="AW198" s="13" t="s">
        <v>37</v>
      </c>
      <c r="AX198" s="13" t="s">
        <v>84</v>
      </c>
      <c r="AY198" s="255" t="s">
        <v>162</v>
      </c>
    </row>
    <row r="199" s="2" customFormat="1" ht="16.5" customHeight="1">
      <c r="A199" s="40"/>
      <c r="B199" s="41"/>
      <c r="C199" s="228" t="s">
        <v>278</v>
      </c>
      <c r="D199" s="228" t="s">
        <v>164</v>
      </c>
      <c r="E199" s="229" t="s">
        <v>1576</v>
      </c>
      <c r="F199" s="230" t="s">
        <v>1577</v>
      </c>
      <c r="G199" s="231" t="s">
        <v>390</v>
      </c>
      <c r="H199" s="232">
        <v>2</v>
      </c>
      <c r="I199" s="233"/>
      <c r="J199" s="234">
        <f>ROUND(I199*H199,2)</f>
        <v>0</v>
      </c>
      <c r="K199" s="230" t="s">
        <v>168</v>
      </c>
      <c r="L199" s="46"/>
      <c r="M199" s="235" t="s">
        <v>19</v>
      </c>
      <c r="N199" s="236" t="s">
        <v>47</v>
      </c>
      <c r="O199" s="86"/>
      <c r="P199" s="237">
        <f>O199*H199</f>
        <v>0</v>
      </c>
      <c r="Q199" s="237">
        <v>0.035639999999999998</v>
      </c>
      <c r="R199" s="237">
        <f>Q199*H199</f>
        <v>0.071279999999999996</v>
      </c>
      <c r="S199" s="237">
        <v>0</v>
      </c>
      <c r="T199" s="238">
        <f>S199*H199</f>
        <v>0</v>
      </c>
      <c r="U199" s="40"/>
      <c r="V199" s="40"/>
      <c r="W199" s="40"/>
      <c r="X199" s="40"/>
      <c r="Y199" s="40"/>
      <c r="Z199" s="40"/>
      <c r="AA199" s="40"/>
      <c r="AB199" s="40"/>
      <c r="AC199" s="40"/>
      <c r="AD199" s="40"/>
      <c r="AE199" s="40"/>
      <c r="AR199" s="239" t="s">
        <v>169</v>
      </c>
      <c r="AT199" s="239" t="s">
        <v>164</v>
      </c>
      <c r="AU199" s="239" t="s">
        <v>86</v>
      </c>
      <c r="AY199" s="19" t="s">
        <v>162</v>
      </c>
      <c r="BE199" s="240">
        <f>IF(N199="základní",J199,0)</f>
        <v>0</v>
      </c>
      <c r="BF199" s="240">
        <f>IF(N199="snížená",J199,0)</f>
        <v>0</v>
      </c>
      <c r="BG199" s="240">
        <f>IF(N199="zákl. přenesená",J199,0)</f>
        <v>0</v>
      </c>
      <c r="BH199" s="240">
        <f>IF(N199="sníž. přenesená",J199,0)</f>
        <v>0</v>
      </c>
      <c r="BI199" s="240">
        <f>IF(N199="nulová",J199,0)</f>
        <v>0</v>
      </c>
      <c r="BJ199" s="19" t="s">
        <v>84</v>
      </c>
      <c r="BK199" s="240">
        <f>ROUND(I199*H199,2)</f>
        <v>0</v>
      </c>
      <c r="BL199" s="19" t="s">
        <v>169</v>
      </c>
      <c r="BM199" s="239" t="s">
        <v>1578</v>
      </c>
    </row>
    <row r="200" s="2" customFormat="1">
      <c r="A200" s="40"/>
      <c r="B200" s="41"/>
      <c r="C200" s="42"/>
      <c r="D200" s="241" t="s">
        <v>171</v>
      </c>
      <c r="E200" s="42"/>
      <c r="F200" s="242" t="s">
        <v>1574</v>
      </c>
      <c r="G200" s="42"/>
      <c r="H200" s="42"/>
      <c r="I200" s="148"/>
      <c r="J200" s="42"/>
      <c r="K200" s="42"/>
      <c r="L200" s="46"/>
      <c r="M200" s="243"/>
      <c r="N200" s="244"/>
      <c r="O200" s="86"/>
      <c r="P200" s="86"/>
      <c r="Q200" s="86"/>
      <c r="R200" s="86"/>
      <c r="S200" s="86"/>
      <c r="T200" s="87"/>
      <c r="U200" s="40"/>
      <c r="V200" s="40"/>
      <c r="W200" s="40"/>
      <c r="X200" s="40"/>
      <c r="Y200" s="40"/>
      <c r="Z200" s="40"/>
      <c r="AA200" s="40"/>
      <c r="AB200" s="40"/>
      <c r="AC200" s="40"/>
      <c r="AD200" s="40"/>
      <c r="AE200" s="40"/>
      <c r="AT200" s="19" t="s">
        <v>171</v>
      </c>
      <c r="AU200" s="19" t="s">
        <v>86</v>
      </c>
    </row>
    <row r="201" s="13" customFormat="1">
      <c r="A201" s="13"/>
      <c r="B201" s="245"/>
      <c r="C201" s="246"/>
      <c r="D201" s="241" t="s">
        <v>173</v>
      </c>
      <c r="E201" s="247" t="s">
        <v>19</v>
      </c>
      <c r="F201" s="248" t="s">
        <v>1579</v>
      </c>
      <c r="G201" s="246"/>
      <c r="H201" s="249">
        <v>2</v>
      </c>
      <c r="I201" s="250"/>
      <c r="J201" s="246"/>
      <c r="K201" s="246"/>
      <c r="L201" s="251"/>
      <c r="M201" s="252"/>
      <c r="N201" s="253"/>
      <c r="O201" s="253"/>
      <c r="P201" s="253"/>
      <c r="Q201" s="253"/>
      <c r="R201" s="253"/>
      <c r="S201" s="253"/>
      <c r="T201" s="254"/>
      <c r="U201" s="13"/>
      <c r="V201" s="13"/>
      <c r="W201" s="13"/>
      <c r="X201" s="13"/>
      <c r="Y201" s="13"/>
      <c r="Z201" s="13"/>
      <c r="AA201" s="13"/>
      <c r="AB201" s="13"/>
      <c r="AC201" s="13"/>
      <c r="AD201" s="13"/>
      <c r="AE201" s="13"/>
      <c r="AT201" s="255" t="s">
        <v>173</v>
      </c>
      <c r="AU201" s="255" t="s">
        <v>86</v>
      </c>
      <c r="AV201" s="13" t="s">
        <v>86</v>
      </c>
      <c r="AW201" s="13" t="s">
        <v>37</v>
      </c>
      <c r="AX201" s="13" t="s">
        <v>84</v>
      </c>
      <c r="AY201" s="255" t="s">
        <v>162</v>
      </c>
    </row>
    <row r="202" s="12" customFormat="1" ht="22.8" customHeight="1">
      <c r="A202" s="12"/>
      <c r="B202" s="212"/>
      <c r="C202" s="213"/>
      <c r="D202" s="214" t="s">
        <v>75</v>
      </c>
      <c r="E202" s="226" t="s">
        <v>169</v>
      </c>
      <c r="F202" s="226" t="s">
        <v>403</v>
      </c>
      <c r="G202" s="213"/>
      <c r="H202" s="213"/>
      <c r="I202" s="216"/>
      <c r="J202" s="227">
        <f>BK202</f>
        <v>0</v>
      </c>
      <c r="K202" s="213"/>
      <c r="L202" s="218"/>
      <c r="M202" s="219"/>
      <c r="N202" s="220"/>
      <c r="O202" s="220"/>
      <c r="P202" s="221">
        <f>SUM(P203:P215)</f>
        <v>0</v>
      </c>
      <c r="Q202" s="220"/>
      <c r="R202" s="221">
        <f>SUM(R203:R215)</f>
        <v>4.0039618799999994</v>
      </c>
      <c r="S202" s="220"/>
      <c r="T202" s="222">
        <f>SUM(T203:T215)</f>
        <v>0</v>
      </c>
      <c r="U202" s="12"/>
      <c r="V202" s="12"/>
      <c r="W202" s="12"/>
      <c r="X202" s="12"/>
      <c r="Y202" s="12"/>
      <c r="Z202" s="12"/>
      <c r="AA202" s="12"/>
      <c r="AB202" s="12"/>
      <c r="AC202" s="12"/>
      <c r="AD202" s="12"/>
      <c r="AE202" s="12"/>
      <c r="AR202" s="223" t="s">
        <v>84</v>
      </c>
      <c r="AT202" s="224" t="s">
        <v>75</v>
      </c>
      <c r="AU202" s="224" t="s">
        <v>84</v>
      </c>
      <c r="AY202" s="223" t="s">
        <v>162</v>
      </c>
      <c r="BK202" s="225">
        <f>SUM(BK203:BK215)</f>
        <v>0</v>
      </c>
    </row>
    <row r="203" s="2" customFormat="1" ht="21.75" customHeight="1">
      <c r="A203" s="40"/>
      <c r="B203" s="41"/>
      <c r="C203" s="228" t="s">
        <v>285</v>
      </c>
      <c r="D203" s="228" t="s">
        <v>164</v>
      </c>
      <c r="E203" s="229" t="s">
        <v>1580</v>
      </c>
      <c r="F203" s="230" t="s">
        <v>1581</v>
      </c>
      <c r="G203" s="231" t="s">
        <v>390</v>
      </c>
      <c r="H203" s="232">
        <v>11</v>
      </c>
      <c r="I203" s="233"/>
      <c r="J203" s="234">
        <f>ROUND(I203*H203,2)</f>
        <v>0</v>
      </c>
      <c r="K203" s="230" t="s">
        <v>168</v>
      </c>
      <c r="L203" s="46"/>
      <c r="M203" s="235" t="s">
        <v>19</v>
      </c>
      <c r="N203" s="236" t="s">
        <v>47</v>
      </c>
      <c r="O203" s="86"/>
      <c r="P203" s="237">
        <f>O203*H203</f>
        <v>0</v>
      </c>
      <c r="Q203" s="237">
        <v>0.0045900000000000003</v>
      </c>
      <c r="R203" s="237">
        <f>Q203*H203</f>
        <v>0.050490000000000007</v>
      </c>
      <c r="S203" s="237">
        <v>0</v>
      </c>
      <c r="T203" s="238">
        <f>S203*H203</f>
        <v>0</v>
      </c>
      <c r="U203" s="40"/>
      <c r="V203" s="40"/>
      <c r="W203" s="40"/>
      <c r="X203" s="40"/>
      <c r="Y203" s="40"/>
      <c r="Z203" s="40"/>
      <c r="AA203" s="40"/>
      <c r="AB203" s="40"/>
      <c r="AC203" s="40"/>
      <c r="AD203" s="40"/>
      <c r="AE203" s="40"/>
      <c r="AR203" s="239" t="s">
        <v>169</v>
      </c>
      <c r="AT203" s="239" t="s">
        <v>164</v>
      </c>
      <c r="AU203" s="239" t="s">
        <v>86</v>
      </c>
      <c r="AY203" s="19" t="s">
        <v>162</v>
      </c>
      <c r="BE203" s="240">
        <f>IF(N203="základní",J203,0)</f>
        <v>0</v>
      </c>
      <c r="BF203" s="240">
        <f>IF(N203="snížená",J203,0)</f>
        <v>0</v>
      </c>
      <c r="BG203" s="240">
        <f>IF(N203="zákl. přenesená",J203,0)</f>
        <v>0</v>
      </c>
      <c r="BH203" s="240">
        <f>IF(N203="sníž. přenesená",J203,0)</f>
        <v>0</v>
      </c>
      <c r="BI203" s="240">
        <f>IF(N203="nulová",J203,0)</f>
        <v>0</v>
      </c>
      <c r="BJ203" s="19" t="s">
        <v>84</v>
      </c>
      <c r="BK203" s="240">
        <f>ROUND(I203*H203,2)</f>
        <v>0</v>
      </c>
      <c r="BL203" s="19" t="s">
        <v>169</v>
      </c>
      <c r="BM203" s="239" t="s">
        <v>1582</v>
      </c>
    </row>
    <row r="204" s="2" customFormat="1">
      <c r="A204" s="40"/>
      <c r="B204" s="41"/>
      <c r="C204" s="42"/>
      <c r="D204" s="241" t="s">
        <v>171</v>
      </c>
      <c r="E204" s="42"/>
      <c r="F204" s="242" t="s">
        <v>1583</v>
      </c>
      <c r="G204" s="42"/>
      <c r="H204" s="42"/>
      <c r="I204" s="148"/>
      <c r="J204" s="42"/>
      <c r="K204" s="42"/>
      <c r="L204" s="46"/>
      <c r="M204" s="243"/>
      <c r="N204" s="244"/>
      <c r="O204" s="86"/>
      <c r="P204" s="86"/>
      <c r="Q204" s="86"/>
      <c r="R204" s="86"/>
      <c r="S204" s="86"/>
      <c r="T204" s="87"/>
      <c r="U204" s="40"/>
      <c r="V204" s="40"/>
      <c r="W204" s="40"/>
      <c r="X204" s="40"/>
      <c r="Y204" s="40"/>
      <c r="Z204" s="40"/>
      <c r="AA204" s="40"/>
      <c r="AB204" s="40"/>
      <c r="AC204" s="40"/>
      <c r="AD204" s="40"/>
      <c r="AE204" s="40"/>
      <c r="AT204" s="19" t="s">
        <v>171</v>
      </c>
      <c r="AU204" s="19" t="s">
        <v>86</v>
      </c>
    </row>
    <row r="205" s="13" customFormat="1">
      <c r="A205" s="13"/>
      <c r="B205" s="245"/>
      <c r="C205" s="246"/>
      <c r="D205" s="241" t="s">
        <v>173</v>
      </c>
      <c r="E205" s="247" t="s">
        <v>19</v>
      </c>
      <c r="F205" s="248" t="s">
        <v>234</v>
      </c>
      <c r="G205" s="246"/>
      <c r="H205" s="249">
        <v>11</v>
      </c>
      <c r="I205" s="250"/>
      <c r="J205" s="246"/>
      <c r="K205" s="246"/>
      <c r="L205" s="251"/>
      <c r="M205" s="252"/>
      <c r="N205" s="253"/>
      <c r="O205" s="253"/>
      <c r="P205" s="253"/>
      <c r="Q205" s="253"/>
      <c r="R205" s="253"/>
      <c r="S205" s="253"/>
      <c r="T205" s="254"/>
      <c r="U205" s="13"/>
      <c r="V205" s="13"/>
      <c r="W205" s="13"/>
      <c r="X205" s="13"/>
      <c r="Y205" s="13"/>
      <c r="Z205" s="13"/>
      <c r="AA205" s="13"/>
      <c r="AB205" s="13"/>
      <c r="AC205" s="13"/>
      <c r="AD205" s="13"/>
      <c r="AE205" s="13"/>
      <c r="AT205" s="255" t="s">
        <v>173</v>
      </c>
      <c r="AU205" s="255" t="s">
        <v>86</v>
      </c>
      <c r="AV205" s="13" t="s">
        <v>86</v>
      </c>
      <c r="AW205" s="13" t="s">
        <v>37</v>
      </c>
      <c r="AX205" s="13" t="s">
        <v>84</v>
      </c>
      <c r="AY205" s="255" t="s">
        <v>162</v>
      </c>
    </row>
    <row r="206" s="2" customFormat="1" ht="16.5" customHeight="1">
      <c r="A206" s="40"/>
      <c r="B206" s="41"/>
      <c r="C206" s="288" t="s">
        <v>7</v>
      </c>
      <c r="D206" s="288" t="s">
        <v>346</v>
      </c>
      <c r="E206" s="289" t="s">
        <v>1584</v>
      </c>
      <c r="F206" s="290" t="s">
        <v>1585</v>
      </c>
      <c r="G206" s="291" t="s">
        <v>390</v>
      </c>
      <c r="H206" s="292">
        <v>11</v>
      </c>
      <c r="I206" s="293"/>
      <c r="J206" s="294">
        <f>ROUND(I206*H206,2)</f>
        <v>0</v>
      </c>
      <c r="K206" s="290" t="s">
        <v>168</v>
      </c>
      <c r="L206" s="295"/>
      <c r="M206" s="296" t="s">
        <v>19</v>
      </c>
      <c r="N206" s="297" t="s">
        <v>47</v>
      </c>
      <c r="O206" s="86"/>
      <c r="P206" s="237">
        <f>O206*H206</f>
        <v>0</v>
      </c>
      <c r="Q206" s="237">
        <v>0.11700000000000001</v>
      </c>
      <c r="R206" s="237">
        <f>Q206*H206</f>
        <v>1.2870000000000001</v>
      </c>
      <c r="S206" s="237">
        <v>0</v>
      </c>
      <c r="T206" s="238">
        <f>S206*H206</f>
        <v>0</v>
      </c>
      <c r="U206" s="40"/>
      <c r="V206" s="40"/>
      <c r="W206" s="40"/>
      <c r="X206" s="40"/>
      <c r="Y206" s="40"/>
      <c r="Z206" s="40"/>
      <c r="AA206" s="40"/>
      <c r="AB206" s="40"/>
      <c r="AC206" s="40"/>
      <c r="AD206" s="40"/>
      <c r="AE206" s="40"/>
      <c r="AR206" s="239" t="s">
        <v>211</v>
      </c>
      <c r="AT206" s="239" t="s">
        <v>346</v>
      </c>
      <c r="AU206" s="239" t="s">
        <v>86</v>
      </c>
      <c r="AY206" s="19" t="s">
        <v>162</v>
      </c>
      <c r="BE206" s="240">
        <f>IF(N206="základní",J206,0)</f>
        <v>0</v>
      </c>
      <c r="BF206" s="240">
        <f>IF(N206="snížená",J206,0)</f>
        <v>0</v>
      </c>
      <c r="BG206" s="240">
        <f>IF(N206="zákl. přenesená",J206,0)</f>
        <v>0</v>
      </c>
      <c r="BH206" s="240">
        <f>IF(N206="sníž. přenesená",J206,0)</f>
        <v>0</v>
      </c>
      <c r="BI206" s="240">
        <f>IF(N206="nulová",J206,0)</f>
        <v>0</v>
      </c>
      <c r="BJ206" s="19" t="s">
        <v>84</v>
      </c>
      <c r="BK206" s="240">
        <f>ROUND(I206*H206,2)</f>
        <v>0</v>
      </c>
      <c r="BL206" s="19" t="s">
        <v>169</v>
      </c>
      <c r="BM206" s="239" t="s">
        <v>1586</v>
      </c>
    </row>
    <row r="207" s="2" customFormat="1" ht="16.5" customHeight="1">
      <c r="A207" s="40"/>
      <c r="B207" s="41"/>
      <c r="C207" s="228" t="s">
        <v>294</v>
      </c>
      <c r="D207" s="228" t="s">
        <v>164</v>
      </c>
      <c r="E207" s="229" t="s">
        <v>1587</v>
      </c>
      <c r="F207" s="230" t="s">
        <v>1588</v>
      </c>
      <c r="G207" s="231" t="s">
        <v>219</v>
      </c>
      <c r="H207" s="232">
        <v>1.1399999999999999</v>
      </c>
      <c r="I207" s="233"/>
      <c r="J207" s="234">
        <f>ROUND(I207*H207,2)</f>
        <v>0</v>
      </c>
      <c r="K207" s="230" t="s">
        <v>168</v>
      </c>
      <c r="L207" s="46"/>
      <c r="M207" s="235" t="s">
        <v>19</v>
      </c>
      <c r="N207" s="236" t="s">
        <v>47</v>
      </c>
      <c r="O207" s="86"/>
      <c r="P207" s="237">
        <f>O207*H207</f>
        <v>0</v>
      </c>
      <c r="Q207" s="237">
        <v>2.2564500000000001</v>
      </c>
      <c r="R207" s="237">
        <f>Q207*H207</f>
        <v>2.5723529999999997</v>
      </c>
      <c r="S207" s="237">
        <v>0</v>
      </c>
      <c r="T207" s="238">
        <f>S207*H207</f>
        <v>0</v>
      </c>
      <c r="U207" s="40"/>
      <c r="V207" s="40"/>
      <c r="W207" s="40"/>
      <c r="X207" s="40"/>
      <c r="Y207" s="40"/>
      <c r="Z207" s="40"/>
      <c r="AA207" s="40"/>
      <c r="AB207" s="40"/>
      <c r="AC207" s="40"/>
      <c r="AD207" s="40"/>
      <c r="AE207" s="40"/>
      <c r="AR207" s="239" t="s">
        <v>169</v>
      </c>
      <c r="AT207" s="239" t="s">
        <v>164</v>
      </c>
      <c r="AU207" s="239" t="s">
        <v>86</v>
      </c>
      <c r="AY207" s="19" t="s">
        <v>162</v>
      </c>
      <c r="BE207" s="240">
        <f>IF(N207="základní",J207,0)</f>
        <v>0</v>
      </c>
      <c r="BF207" s="240">
        <f>IF(N207="snížená",J207,0)</f>
        <v>0</v>
      </c>
      <c r="BG207" s="240">
        <f>IF(N207="zákl. přenesená",J207,0)</f>
        <v>0</v>
      </c>
      <c r="BH207" s="240">
        <f>IF(N207="sníž. přenesená",J207,0)</f>
        <v>0</v>
      </c>
      <c r="BI207" s="240">
        <f>IF(N207="nulová",J207,0)</f>
        <v>0</v>
      </c>
      <c r="BJ207" s="19" t="s">
        <v>84</v>
      </c>
      <c r="BK207" s="240">
        <f>ROUND(I207*H207,2)</f>
        <v>0</v>
      </c>
      <c r="BL207" s="19" t="s">
        <v>169</v>
      </c>
      <c r="BM207" s="239" t="s">
        <v>1589</v>
      </c>
    </row>
    <row r="208" s="13" customFormat="1">
      <c r="A208" s="13"/>
      <c r="B208" s="245"/>
      <c r="C208" s="246"/>
      <c r="D208" s="241" t="s">
        <v>173</v>
      </c>
      <c r="E208" s="247" t="s">
        <v>19</v>
      </c>
      <c r="F208" s="248" t="s">
        <v>1590</v>
      </c>
      <c r="G208" s="246"/>
      <c r="H208" s="249">
        <v>0.76000000000000001</v>
      </c>
      <c r="I208" s="250"/>
      <c r="J208" s="246"/>
      <c r="K208" s="246"/>
      <c r="L208" s="251"/>
      <c r="M208" s="252"/>
      <c r="N208" s="253"/>
      <c r="O208" s="253"/>
      <c r="P208" s="253"/>
      <c r="Q208" s="253"/>
      <c r="R208" s="253"/>
      <c r="S208" s="253"/>
      <c r="T208" s="254"/>
      <c r="U208" s="13"/>
      <c r="V208" s="13"/>
      <c r="W208" s="13"/>
      <c r="X208" s="13"/>
      <c r="Y208" s="13"/>
      <c r="Z208" s="13"/>
      <c r="AA208" s="13"/>
      <c r="AB208" s="13"/>
      <c r="AC208" s="13"/>
      <c r="AD208" s="13"/>
      <c r="AE208" s="13"/>
      <c r="AT208" s="255" t="s">
        <v>173</v>
      </c>
      <c r="AU208" s="255" t="s">
        <v>86</v>
      </c>
      <c r="AV208" s="13" t="s">
        <v>86</v>
      </c>
      <c r="AW208" s="13" t="s">
        <v>37</v>
      </c>
      <c r="AX208" s="13" t="s">
        <v>76</v>
      </c>
      <c r="AY208" s="255" t="s">
        <v>162</v>
      </c>
    </row>
    <row r="209" s="13" customFormat="1">
      <c r="A209" s="13"/>
      <c r="B209" s="245"/>
      <c r="C209" s="246"/>
      <c r="D209" s="241" t="s">
        <v>173</v>
      </c>
      <c r="E209" s="247" t="s">
        <v>19</v>
      </c>
      <c r="F209" s="248" t="s">
        <v>1591</v>
      </c>
      <c r="G209" s="246"/>
      <c r="H209" s="249">
        <v>0.38</v>
      </c>
      <c r="I209" s="250"/>
      <c r="J209" s="246"/>
      <c r="K209" s="246"/>
      <c r="L209" s="251"/>
      <c r="M209" s="252"/>
      <c r="N209" s="253"/>
      <c r="O209" s="253"/>
      <c r="P209" s="253"/>
      <c r="Q209" s="253"/>
      <c r="R209" s="253"/>
      <c r="S209" s="253"/>
      <c r="T209" s="254"/>
      <c r="U209" s="13"/>
      <c r="V209" s="13"/>
      <c r="W209" s="13"/>
      <c r="X209" s="13"/>
      <c r="Y209" s="13"/>
      <c r="Z209" s="13"/>
      <c r="AA209" s="13"/>
      <c r="AB209" s="13"/>
      <c r="AC209" s="13"/>
      <c r="AD209" s="13"/>
      <c r="AE209" s="13"/>
      <c r="AT209" s="255" t="s">
        <v>173</v>
      </c>
      <c r="AU209" s="255" t="s">
        <v>86</v>
      </c>
      <c r="AV209" s="13" t="s">
        <v>86</v>
      </c>
      <c r="AW209" s="13" t="s">
        <v>37</v>
      </c>
      <c r="AX209" s="13" t="s">
        <v>76</v>
      </c>
      <c r="AY209" s="255" t="s">
        <v>162</v>
      </c>
    </row>
    <row r="210" s="15" customFormat="1">
      <c r="A210" s="15"/>
      <c r="B210" s="267"/>
      <c r="C210" s="268"/>
      <c r="D210" s="241" t="s">
        <v>173</v>
      </c>
      <c r="E210" s="269" t="s">
        <v>19</v>
      </c>
      <c r="F210" s="270" t="s">
        <v>177</v>
      </c>
      <c r="G210" s="268"/>
      <c r="H210" s="271">
        <v>1.1399999999999999</v>
      </c>
      <c r="I210" s="272"/>
      <c r="J210" s="268"/>
      <c r="K210" s="268"/>
      <c r="L210" s="273"/>
      <c r="M210" s="274"/>
      <c r="N210" s="275"/>
      <c r="O210" s="275"/>
      <c r="P210" s="275"/>
      <c r="Q210" s="275"/>
      <c r="R210" s="275"/>
      <c r="S210" s="275"/>
      <c r="T210" s="276"/>
      <c r="U210" s="15"/>
      <c r="V210" s="15"/>
      <c r="W210" s="15"/>
      <c r="X210" s="15"/>
      <c r="Y210" s="15"/>
      <c r="Z210" s="15"/>
      <c r="AA210" s="15"/>
      <c r="AB210" s="15"/>
      <c r="AC210" s="15"/>
      <c r="AD210" s="15"/>
      <c r="AE210" s="15"/>
      <c r="AT210" s="277" t="s">
        <v>173</v>
      </c>
      <c r="AU210" s="277" t="s">
        <v>86</v>
      </c>
      <c r="AV210" s="15" t="s">
        <v>169</v>
      </c>
      <c r="AW210" s="15" t="s">
        <v>37</v>
      </c>
      <c r="AX210" s="15" t="s">
        <v>84</v>
      </c>
      <c r="AY210" s="277" t="s">
        <v>162</v>
      </c>
    </row>
    <row r="211" s="2" customFormat="1" ht="16.5" customHeight="1">
      <c r="A211" s="40"/>
      <c r="B211" s="41"/>
      <c r="C211" s="228" t="s">
        <v>298</v>
      </c>
      <c r="D211" s="228" t="s">
        <v>164</v>
      </c>
      <c r="E211" s="229" t="s">
        <v>1592</v>
      </c>
      <c r="F211" s="230" t="s">
        <v>1593</v>
      </c>
      <c r="G211" s="231" t="s">
        <v>167</v>
      </c>
      <c r="H211" s="232">
        <v>8.4000000000000004</v>
      </c>
      <c r="I211" s="233"/>
      <c r="J211" s="234">
        <f>ROUND(I211*H211,2)</f>
        <v>0</v>
      </c>
      <c r="K211" s="230" t="s">
        <v>168</v>
      </c>
      <c r="L211" s="46"/>
      <c r="M211" s="235" t="s">
        <v>19</v>
      </c>
      <c r="N211" s="236" t="s">
        <v>47</v>
      </c>
      <c r="O211" s="86"/>
      <c r="P211" s="237">
        <f>O211*H211</f>
        <v>0</v>
      </c>
      <c r="Q211" s="237">
        <v>0.0051900000000000002</v>
      </c>
      <c r="R211" s="237">
        <f>Q211*H211</f>
        <v>0.043596000000000003</v>
      </c>
      <c r="S211" s="237">
        <v>0</v>
      </c>
      <c r="T211" s="238">
        <f>S211*H211</f>
        <v>0</v>
      </c>
      <c r="U211" s="40"/>
      <c r="V211" s="40"/>
      <c r="W211" s="40"/>
      <c r="X211" s="40"/>
      <c r="Y211" s="40"/>
      <c r="Z211" s="40"/>
      <c r="AA211" s="40"/>
      <c r="AB211" s="40"/>
      <c r="AC211" s="40"/>
      <c r="AD211" s="40"/>
      <c r="AE211" s="40"/>
      <c r="AR211" s="239" t="s">
        <v>169</v>
      </c>
      <c r="AT211" s="239" t="s">
        <v>164</v>
      </c>
      <c r="AU211" s="239" t="s">
        <v>86</v>
      </c>
      <c r="AY211" s="19" t="s">
        <v>162</v>
      </c>
      <c r="BE211" s="240">
        <f>IF(N211="základní",J211,0)</f>
        <v>0</v>
      </c>
      <c r="BF211" s="240">
        <f>IF(N211="snížená",J211,0)</f>
        <v>0</v>
      </c>
      <c r="BG211" s="240">
        <f>IF(N211="zákl. přenesená",J211,0)</f>
        <v>0</v>
      </c>
      <c r="BH211" s="240">
        <f>IF(N211="sníž. přenesená",J211,0)</f>
        <v>0</v>
      </c>
      <c r="BI211" s="240">
        <f>IF(N211="nulová",J211,0)</f>
        <v>0</v>
      </c>
      <c r="BJ211" s="19" t="s">
        <v>84</v>
      </c>
      <c r="BK211" s="240">
        <f>ROUND(I211*H211,2)</f>
        <v>0</v>
      </c>
      <c r="BL211" s="19" t="s">
        <v>169</v>
      </c>
      <c r="BM211" s="239" t="s">
        <v>1594</v>
      </c>
    </row>
    <row r="212" s="13" customFormat="1">
      <c r="A212" s="13"/>
      <c r="B212" s="245"/>
      <c r="C212" s="246"/>
      <c r="D212" s="241" t="s">
        <v>173</v>
      </c>
      <c r="E212" s="247" t="s">
        <v>19</v>
      </c>
      <c r="F212" s="248" t="s">
        <v>1595</v>
      </c>
      <c r="G212" s="246"/>
      <c r="H212" s="249">
        <v>8.4000000000000004</v>
      </c>
      <c r="I212" s="250"/>
      <c r="J212" s="246"/>
      <c r="K212" s="246"/>
      <c r="L212" s="251"/>
      <c r="M212" s="252"/>
      <c r="N212" s="253"/>
      <c r="O212" s="253"/>
      <c r="P212" s="253"/>
      <c r="Q212" s="253"/>
      <c r="R212" s="253"/>
      <c r="S212" s="253"/>
      <c r="T212" s="254"/>
      <c r="U212" s="13"/>
      <c r="V212" s="13"/>
      <c r="W212" s="13"/>
      <c r="X212" s="13"/>
      <c r="Y212" s="13"/>
      <c r="Z212" s="13"/>
      <c r="AA212" s="13"/>
      <c r="AB212" s="13"/>
      <c r="AC212" s="13"/>
      <c r="AD212" s="13"/>
      <c r="AE212" s="13"/>
      <c r="AT212" s="255" t="s">
        <v>173</v>
      </c>
      <c r="AU212" s="255" t="s">
        <v>86</v>
      </c>
      <c r="AV212" s="13" t="s">
        <v>86</v>
      </c>
      <c r="AW212" s="13" t="s">
        <v>37</v>
      </c>
      <c r="AX212" s="13" t="s">
        <v>84</v>
      </c>
      <c r="AY212" s="255" t="s">
        <v>162</v>
      </c>
    </row>
    <row r="213" s="2" customFormat="1" ht="16.5" customHeight="1">
      <c r="A213" s="40"/>
      <c r="B213" s="41"/>
      <c r="C213" s="228" t="s">
        <v>305</v>
      </c>
      <c r="D213" s="228" t="s">
        <v>164</v>
      </c>
      <c r="E213" s="229" t="s">
        <v>1596</v>
      </c>
      <c r="F213" s="230" t="s">
        <v>1597</v>
      </c>
      <c r="G213" s="231" t="s">
        <v>167</v>
      </c>
      <c r="H213" s="232">
        <v>8.4000000000000004</v>
      </c>
      <c r="I213" s="233"/>
      <c r="J213" s="234">
        <f>ROUND(I213*H213,2)</f>
        <v>0</v>
      </c>
      <c r="K213" s="230" t="s">
        <v>168</v>
      </c>
      <c r="L213" s="46"/>
      <c r="M213" s="235" t="s">
        <v>19</v>
      </c>
      <c r="N213" s="236" t="s">
        <v>47</v>
      </c>
      <c r="O213" s="86"/>
      <c r="P213" s="237">
        <f>O213*H213</f>
        <v>0</v>
      </c>
      <c r="Q213" s="237">
        <v>0</v>
      </c>
      <c r="R213" s="237">
        <f>Q213*H213</f>
        <v>0</v>
      </c>
      <c r="S213" s="237">
        <v>0</v>
      </c>
      <c r="T213" s="238">
        <f>S213*H213</f>
        <v>0</v>
      </c>
      <c r="U213" s="40"/>
      <c r="V213" s="40"/>
      <c r="W213" s="40"/>
      <c r="X213" s="40"/>
      <c r="Y213" s="40"/>
      <c r="Z213" s="40"/>
      <c r="AA213" s="40"/>
      <c r="AB213" s="40"/>
      <c r="AC213" s="40"/>
      <c r="AD213" s="40"/>
      <c r="AE213" s="40"/>
      <c r="AR213" s="239" t="s">
        <v>169</v>
      </c>
      <c r="AT213" s="239" t="s">
        <v>164</v>
      </c>
      <c r="AU213" s="239" t="s">
        <v>86</v>
      </c>
      <c r="AY213" s="19" t="s">
        <v>162</v>
      </c>
      <c r="BE213" s="240">
        <f>IF(N213="základní",J213,0)</f>
        <v>0</v>
      </c>
      <c r="BF213" s="240">
        <f>IF(N213="snížená",J213,0)</f>
        <v>0</v>
      </c>
      <c r="BG213" s="240">
        <f>IF(N213="zákl. přenesená",J213,0)</f>
        <v>0</v>
      </c>
      <c r="BH213" s="240">
        <f>IF(N213="sníž. přenesená",J213,0)</f>
        <v>0</v>
      </c>
      <c r="BI213" s="240">
        <f>IF(N213="nulová",J213,0)</f>
        <v>0</v>
      </c>
      <c r="BJ213" s="19" t="s">
        <v>84</v>
      </c>
      <c r="BK213" s="240">
        <f>ROUND(I213*H213,2)</f>
        <v>0</v>
      </c>
      <c r="BL213" s="19" t="s">
        <v>169</v>
      </c>
      <c r="BM213" s="239" t="s">
        <v>1598</v>
      </c>
    </row>
    <row r="214" s="2" customFormat="1" ht="16.5" customHeight="1">
      <c r="A214" s="40"/>
      <c r="B214" s="41"/>
      <c r="C214" s="228" t="s">
        <v>310</v>
      </c>
      <c r="D214" s="228" t="s">
        <v>164</v>
      </c>
      <c r="E214" s="229" t="s">
        <v>1599</v>
      </c>
      <c r="F214" s="230" t="s">
        <v>1600</v>
      </c>
      <c r="G214" s="231" t="s">
        <v>334</v>
      </c>
      <c r="H214" s="232">
        <v>0.048000000000000001</v>
      </c>
      <c r="I214" s="233"/>
      <c r="J214" s="234">
        <f>ROUND(I214*H214,2)</f>
        <v>0</v>
      </c>
      <c r="K214" s="230" t="s">
        <v>168</v>
      </c>
      <c r="L214" s="46"/>
      <c r="M214" s="235" t="s">
        <v>19</v>
      </c>
      <c r="N214" s="236" t="s">
        <v>47</v>
      </c>
      <c r="O214" s="86"/>
      <c r="P214" s="237">
        <f>O214*H214</f>
        <v>0</v>
      </c>
      <c r="Q214" s="237">
        <v>1.0525599999999999</v>
      </c>
      <c r="R214" s="237">
        <f>Q214*H214</f>
        <v>0.050522879999999999</v>
      </c>
      <c r="S214" s="237">
        <v>0</v>
      </c>
      <c r="T214" s="238">
        <f>S214*H214</f>
        <v>0</v>
      </c>
      <c r="U214" s="40"/>
      <c r="V214" s="40"/>
      <c r="W214" s="40"/>
      <c r="X214" s="40"/>
      <c r="Y214" s="40"/>
      <c r="Z214" s="40"/>
      <c r="AA214" s="40"/>
      <c r="AB214" s="40"/>
      <c r="AC214" s="40"/>
      <c r="AD214" s="40"/>
      <c r="AE214" s="40"/>
      <c r="AR214" s="239" t="s">
        <v>169</v>
      </c>
      <c r="AT214" s="239" t="s">
        <v>164</v>
      </c>
      <c r="AU214" s="239" t="s">
        <v>86</v>
      </c>
      <c r="AY214" s="19" t="s">
        <v>162</v>
      </c>
      <c r="BE214" s="240">
        <f>IF(N214="základní",J214,0)</f>
        <v>0</v>
      </c>
      <c r="BF214" s="240">
        <f>IF(N214="snížená",J214,0)</f>
        <v>0</v>
      </c>
      <c r="BG214" s="240">
        <f>IF(N214="zákl. přenesená",J214,0)</f>
        <v>0</v>
      </c>
      <c r="BH214" s="240">
        <f>IF(N214="sníž. přenesená",J214,0)</f>
        <v>0</v>
      </c>
      <c r="BI214" s="240">
        <f>IF(N214="nulová",J214,0)</f>
        <v>0</v>
      </c>
      <c r="BJ214" s="19" t="s">
        <v>84</v>
      </c>
      <c r="BK214" s="240">
        <f>ROUND(I214*H214,2)</f>
        <v>0</v>
      </c>
      <c r="BL214" s="19" t="s">
        <v>169</v>
      </c>
      <c r="BM214" s="239" t="s">
        <v>1601</v>
      </c>
    </row>
    <row r="215" s="13" customFormat="1">
      <c r="A215" s="13"/>
      <c r="B215" s="245"/>
      <c r="C215" s="246"/>
      <c r="D215" s="241" t="s">
        <v>173</v>
      </c>
      <c r="E215" s="247" t="s">
        <v>19</v>
      </c>
      <c r="F215" s="248" t="s">
        <v>1602</v>
      </c>
      <c r="G215" s="246"/>
      <c r="H215" s="249">
        <v>0.048000000000000001</v>
      </c>
      <c r="I215" s="250"/>
      <c r="J215" s="246"/>
      <c r="K215" s="246"/>
      <c r="L215" s="251"/>
      <c r="M215" s="252"/>
      <c r="N215" s="253"/>
      <c r="O215" s="253"/>
      <c r="P215" s="253"/>
      <c r="Q215" s="253"/>
      <c r="R215" s="253"/>
      <c r="S215" s="253"/>
      <c r="T215" s="254"/>
      <c r="U215" s="13"/>
      <c r="V215" s="13"/>
      <c r="W215" s="13"/>
      <c r="X215" s="13"/>
      <c r="Y215" s="13"/>
      <c r="Z215" s="13"/>
      <c r="AA215" s="13"/>
      <c r="AB215" s="13"/>
      <c r="AC215" s="13"/>
      <c r="AD215" s="13"/>
      <c r="AE215" s="13"/>
      <c r="AT215" s="255" t="s">
        <v>173</v>
      </c>
      <c r="AU215" s="255" t="s">
        <v>86</v>
      </c>
      <c r="AV215" s="13" t="s">
        <v>86</v>
      </c>
      <c r="AW215" s="13" t="s">
        <v>37</v>
      </c>
      <c r="AX215" s="13" t="s">
        <v>84</v>
      </c>
      <c r="AY215" s="255" t="s">
        <v>162</v>
      </c>
    </row>
    <row r="216" s="12" customFormat="1" ht="22.8" customHeight="1">
      <c r="A216" s="12"/>
      <c r="B216" s="212"/>
      <c r="C216" s="213"/>
      <c r="D216" s="214" t="s">
        <v>75</v>
      </c>
      <c r="E216" s="226" t="s">
        <v>193</v>
      </c>
      <c r="F216" s="226" t="s">
        <v>1228</v>
      </c>
      <c r="G216" s="213"/>
      <c r="H216" s="213"/>
      <c r="I216" s="216"/>
      <c r="J216" s="227">
        <f>BK216</f>
        <v>0</v>
      </c>
      <c r="K216" s="213"/>
      <c r="L216" s="218"/>
      <c r="M216" s="219"/>
      <c r="N216" s="220"/>
      <c r="O216" s="220"/>
      <c r="P216" s="221">
        <f>SUM(P217:P227)</f>
        <v>0</v>
      </c>
      <c r="Q216" s="220"/>
      <c r="R216" s="221">
        <f>SUM(R217:R227)</f>
        <v>1.625184</v>
      </c>
      <c r="S216" s="220"/>
      <c r="T216" s="222">
        <f>SUM(T217:T227)</f>
        <v>0</v>
      </c>
      <c r="U216" s="12"/>
      <c r="V216" s="12"/>
      <c r="W216" s="12"/>
      <c r="X216" s="12"/>
      <c r="Y216" s="12"/>
      <c r="Z216" s="12"/>
      <c r="AA216" s="12"/>
      <c r="AB216" s="12"/>
      <c r="AC216" s="12"/>
      <c r="AD216" s="12"/>
      <c r="AE216" s="12"/>
      <c r="AR216" s="223" t="s">
        <v>84</v>
      </c>
      <c r="AT216" s="224" t="s">
        <v>75</v>
      </c>
      <c r="AU216" s="224" t="s">
        <v>84</v>
      </c>
      <c r="AY216" s="223" t="s">
        <v>162</v>
      </c>
      <c r="BK216" s="225">
        <f>SUM(BK217:BK227)</f>
        <v>0</v>
      </c>
    </row>
    <row r="217" s="2" customFormat="1" ht="16.5" customHeight="1">
      <c r="A217" s="40"/>
      <c r="B217" s="41"/>
      <c r="C217" s="228" t="s">
        <v>318</v>
      </c>
      <c r="D217" s="228" t="s">
        <v>164</v>
      </c>
      <c r="E217" s="229" t="s">
        <v>1603</v>
      </c>
      <c r="F217" s="230" t="s">
        <v>1604</v>
      </c>
      <c r="G217" s="231" t="s">
        <v>167</v>
      </c>
      <c r="H217" s="232">
        <v>8.0999999999999996</v>
      </c>
      <c r="I217" s="233"/>
      <c r="J217" s="234">
        <f>ROUND(I217*H217,2)</f>
        <v>0</v>
      </c>
      <c r="K217" s="230" t="s">
        <v>168</v>
      </c>
      <c r="L217" s="46"/>
      <c r="M217" s="235" t="s">
        <v>19</v>
      </c>
      <c r="N217" s="236" t="s">
        <v>47</v>
      </c>
      <c r="O217" s="86"/>
      <c r="P217" s="237">
        <f>O217*H217</f>
        <v>0</v>
      </c>
      <c r="Q217" s="237">
        <v>0</v>
      </c>
      <c r="R217" s="237">
        <f>Q217*H217</f>
        <v>0</v>
      </c>
      <c r="S217" s="237">
        <v>0</v>
      </c>
      <c r="T217" s="238">
        <f>S217*H217</f>
        <v>0</v>
      </c>
      <c r="U217" s="40"/>
      <c r="V217" s="40"/>
      <c r="W217" s="40"/>
      <c r="X217" s="40"/>
      <c r="Y217" s="40"/>
      <c r="Z217" s="40"/>
      <c r="AA217" s="40"/>
      <c r="AB217" s="40"/>
      <c r="AC217" s="40"/>
      <c r="AD217" s="40"/>
      <c r="AE217" s="40"/>
      <c r="AR217" s="239" t="s">
        <v>169</v>
      </c>
      <c r="AT217" s="239" t="s">
        <v>164</v>
      </c>
      <c r="AU217" s="239" t="s">
        <v>86</v>
      </c>
      <c r="AY217" s="19" t="s">
        <v>162</v>
      </c>
      <c r="BE217" s="240">
        <f>IF(N217="základní",J217,0)</f>
        <v>0</v>
      </c>
      <c r="BF217" s="240">
        <f>IF(N217="snížená",J217,0)</f>
        <v>0</v>
      </c>
      <c r="BG217" s="240">
        <f>IF(N217="zákl. přenesená",J217,0)</f>
        <v>0</v>
      </c>
      <c r="BH217" s="240">
        <f>IF(N217="sníž. přenesená",J217,0)</f>
        <v>0</v>
      </c>
      <c r="BI217" s="240">
        <f>IF(N217="nulová",J217,0)</f>
        <v>0</v>
      </c>
      <c r="BJ217" s="19" t="s">
        <v>84</v>
      </c>
      <c r="BK217" s="240">
        <f>ROUND(I217*H217,2)</f>
        <v>0</v>
      </c>
      <c r="BL217" s="19" t="s">
        <v>169</v>
      </c>
      <c r="BM217" s="239" t="s">
        <v>1605</v>
      </c>
    </row>
    <row r="218" s="13" customFormat="1">
      <c r="A218" s="13"/>
      <c r="B218" s="245"/>
      <c r="C218" s="246"/>
      <c r="D218" s="241" t="s">
        <v>173</v>
      </c>
      <c r="E218" s="247" t="s">
        <v>19</v>
      </c>
      <c r="F218" s="248" t="s">
        <v>1606</v>
      </c>
      <c r="G218" s="246"/>
      <c r="H218" s="249">
        <v>4.5999999999999996</v>
      </c>
      <c r="I218" s="250"/>
      <c r="J218" s="246"/>
      <c r="K218" s="246"/>
      <c r="L218" s="251"/>
      <c r="M218" s="252"/>
      <c r="N218" s="253"/>
      <c r="O218" s="253"/>
      <c r="P218" s="253"/>
      <c r="Q218" s="253"/>
      <c r="R218" s="253"/>
      <c r="S218" s="253"/>
      <c r="T218" s="254"/>
      <c r="U218" s="13"/>
      <c r="V218" s="13"/>
      <c r="W218" s="13"/>
      <c r="X218" s="13"/>
      <c r="Y218" s="13"/>
      <c r="Z218" s="13"/>
      <c r="AA218" s="13"/>
      <c r="AB218" s="13"/>
      <c r="AC218" s="13"/>
      <c r="AD218" s="13"/>
      <c r="AE218" s="13"/>
      <c r="AT218" s="255" t="s">
        <v>173</v>
      </c>
      <c r="AU218" s="255" t="s">
        <v>86</v>
      </c>
      <c r="AV218" s="13" t="s">
        <v>86</v>
      </c>
      <c r="AW218" s="13" t="s">
        <v>37</v>
      </c>
      <c r="AX218" s="13" t="s">
        <v>76</v>
      </c>
      <c r="AY218" s="255" t="s">
        <v>162</v>
      </c>
    </row>
    <row r="219" s="13" customFormat="1">
      <c r="A219" s="13"/>
      <c r="B219" s="245"/>
      <c r="C219" s="246"/>
      <c r="D219" s="241" t="s">
        <v>173</v>
      </c>
      <c r="E219" s="247" t="s">
        <v>19</v>
      </c>
      <c r="F219" s="248" t="s">
        <v>1607</v>
      </c>
      <c r="G219" s="246"/>
      <c r="H219" s="249">
        <v>3.5</v>
      </c>
      <c r="I219" s="250"/>
      <c r="J219" s="246"/>
      <c r="K219" s="246"/>
      <c r="L219" s="251"/>
      <c r="M219" s="252"/>
      <c r="N219" s="253"/>
      <c r="O219" s="253"/>
      <c r="P219" s="253"/>
      <c r="Q219" s="253"/>
      <c r="R219" s="253"/>
      <c r="S219" s="253"/>
      <c r="T219" s="254"/>
      <c r="U219" s="13"/>
      <c r="V219" s="13"/>
      <c r="W219" s="13"/>
      <c r="X219" s="13"/>
      <c r="Y219" s="13"/>
      <c r="Z219" s="13"/>
      <c r="AA219" s="13"/>
      <c r="AB219" s="13"/>
      <c r="AC219" s="13"/>
      <c r="AD219" s="13"/>
      <c r="AE219" s="13"/>
      <c r="AT219" s="255" t="s">
        <v>173</v>
      </c>
      <c r="AU219" s="255" t="s">
        <v>86</v>
      </c>
      <c r="AV219" s="13" t="s">
        <v>86</v>
      </c>
      <c r="AW219" s="13" t="s">
        <v>37</v>
      </c>
      <c r="AX219" s="13" t="s">
        <v>76</v>
      </c>
      <c r="AY219" s="255" t="s">
        <v>162</v>
      </c>
    </row>
    <row r="220" s="15" customFormat="1">
      <c r="A220" s="15"/>
      <c r="B220" s="267"/>
      <c r="C220" s="268"/>
      <c r="D220" s="241" t="s">
        <v>173</v>
      </c>
      <c r="E220" s="269" t="s">
        <v>19</v>
      </c>
      <c r="F220" s="270" t="s">
        <v>177</v>
      </c>
      <c r="G220" s="268"/>
      <c r="H220" s="271">
        <v>8.0999999999999996</v>
      </c>
      <c r="I220" s="272"/>
      <c r="J220" s="268"/>
      <c r="K220" s="268"/>
      <c r="L220" s="273"/>
      <c r="M220" s="274"/>
      <c r="N220" s="275"/>
      <c r="O220" s="275"/>
      <c r="P220" s="275"/>
      <c r="Q220" s="275"/>
      <c r="R220" s="275"/>
      <c r="S220" s="275"/>
      <c r="T220" s="276"/>
      <c r="U220" s="15"/>
      <c r="V220" s="15"/>
      <c r="W220" s="15"/>
      <c r="X220" s="15"/>
      <c r="Y220" s="15"/>
      <c r="Z220" s="15"/>
      <c r="AA220" s="15"/>
      <c r="AB220" s="15"/>
      <c r="AC220" s="15"/>
      <c r="AD220" s="15"/>
      <c r="AE220" s="15"/>
      <c r="AT220" s="277" t="s">
        <v>173</v>
      </c>
      <c r="AU220" s="277" t="s">
        <v>86</v>
      </c>
      <c r="AV220" s="15" t="s">
        <v>169</v>
      </c>
      <c r="AW220" s="15" t="s">
        <v>37</v>
      </c>
      <c r="AX220" s="15" t="s">
        <v>84</v>
      </c>
      <c r="AY220" s="277" t="s">
        <v>162</v>
      </c>
    </row>
    <row r="221" s="2" customFormat="1" ht="33" customHeight="1">
      <c r="A221" s="40"/>
      <c r="B221" s="41"/>
      <c r="C221" s="228" t="s">
        <v>324</v>
      </c>
      <c r="D221" s="228" t="s">
        <v>164</v>
      </c>
      <c r="E221" s="229" t="s">
        <v>1376</v>
      </c>
      <c r="F221" s="230" t="s">
        <v>1377</v>
      </c>
      <c r="G221" s="231" t="s">
        <v>167</v>
      </c>
      <c r="H221" s="232">
        <v>8.0999999999999996</v>
      </c>
      <c r="I221" s="233"/>
      <c r="J221" s="234">
        <f>ROUND(I221*H221,2)</f>
        <v>0</v>
      </c>
      <c r="K221" s="230" t="s">
        <v>168</v>
      </c>
      <c r="L221" s="46"/>
      <c r="M221" s="235" t="s">
        <v>19</v>
      </c>
      <c r="N221" s="236" t="s">
        <v>47</v>
      </c>
      <c r="O221" s="86"/>
      <c r="P221" s="237">
        <f>O221*H221</f>
        <v>0</v>
      </c>
      <c r="Q221" s="237">
        <v>0.084250000000000005</v>
      </c>
      <c r="R221" s="237">
        <f>Q221*H221</f>
        <v>0.68242500000000006</v>
      </c>
      <c r="S221" s="237">
        <v>0</v>
      </c>
      <c r="T221" s="238">
        <f>S221*H221</f>
        <v>0</v>
      </c>
      <c r="U221" s="40"/>
      <c r="V221" s="40"/>
      <c r="W221" s="40"/>
      <c r="X221" s="40"/>
      <c r="Y221" s="40"/>
      <c r="Z221" s="40"/>
      <c r="AA221" s="40"/>
      <c r="AB221" s="40"/>
      <c r="AC221" s="40"/>
      <c r="AD221" s="40"/>
      <c r="AE221" s="40"/>
      <c r="AR221" s="239" t="s">
        <v>169</v>
      </c>
      <c r="AT221" s="239" t="s">
        <v>164</v>
      </c>
      <c r="AU221" s="239" t="s">
        <v>86</v>
      </c>
      <c r="AY221" s="19" t="s">
        <v>162</v>
      </c>
      <c r="BE221" s="240">
        <f>IF(N221="základní",J221,0)</f>
        <v>0</v>
      </c>
      <c r="BF221" s="240">
        <f>IF(N221="snížená",J221,0)</f>
        <v>0</v>
      </c>
      <c r="BG221" s="240">
        <f>IF(N221="zákl. přenesená",J221,0)</f>
        <v>0</v>
      </c>
      <c r="BH221" s="240">
        <f>IF(N221="sníž. přenesená",J221,0)</f>
        <v>0</v>
      </c>
      <c r="BI221" s="240">
        <f>IF(N221="nulová",J221,0)</f>
        <v>0</v>
      </c>
      <c r="BJ221" s="19" t="s">
        <v>84</v>
      </c>
      <c r="BK221" s="240">
        <f>ROUND(I221*H221,2)</f>
        <v>0</v>
      </c>
      <c r="BL221" s="19" t="s">
        <v>169</v>
      </c>
      <c r="BM221" s="239" t="s">
        <v>1608</v>
      </c>
    </row>
    <row r="222" s="2" customFormat="1">
      <c r="A222" s="40"/>
      <c r="B222" s="41"/>
      <c r="C222" s="42"/>
      <c r="D222" s="241" t="s">
        <v>171</v>
      </c>
      <c r="E222" s="42"/>
      <c r="F222" s="242" t="s">
        <v>1379</v>
      </c>
      <c r="G222" s="42"/>
      <c r="H222" s="42"/>
      <c r="I222" s="148"/>
      <c r="J222" s="42"/>
      <c r="K222" s="42"/>
      <c r="L222" s="46"/>
      <c r="M222" s="243"/>
      <c r="N222" s="244"/>
      <c r="O222" s="86"/>
      <c r="P222" s="86"/>
      <c r="Q222" s="86"/>
      <c r="R222" s="86"/>
      <c r="S222" s="86"/>
      <c r="T222" s="87"/>
      <c r="U222" s="40"/>
      <c r="V222" s="40"/>
      <c r="W222" s="40"/>
      <c r="X222" s="40"/>
      <c r="Y222" s="40"/>
      <c r="Z222" s="40"/>
      <c r="AA222" s="40"/>
      <c r="AB222" s="40"/>
      <c r="AC222" s="40"/>
      <c r="AD222" s="40"/>
      <c r="AE222" s="40"/>
      <c r="AT222" s="19" t="s">
        <v>171</v>
      </c>
      <c r="AU222" s="19" t="s">
        <v>86</v>
      </c>
    </row>
    <row r="223" s="13" customFormat="1">
      <c r="A223" s="13"/>
      <c r="B223" s="245"/>
      <c r="C223" s="246"/>
      <c r="D223" s="241" t="s">
        <v>173</v>
      </c>
      <c r="E223" s="247" t="s">
        <v>19</v>
      </c>
      <c r="F223" s="248" t="s">
        <v>1606</v>
      </c>
      <c r="G223" s="246"/>
      <c r="H223" s="249">
        <v>4.5999999999999996</v>
      </c>
      <c r="I223" s="250"/>
      <c r="J223" s="246"/>
      <c r="K223" s="246"/>
      <c r="L223" s="251"/>
      <c r="M223" s="252"/>
      <c r="N223" s="253"/>
      <c r="O223" s="253"/>
      <c r="P223" s="253"/>
      <c r="Q223" s="253"/>
      <c r="R223" s="253"/>
      <c r="S223" s="253"/>
      <c r="T223" s="254"/>
      <c r="U223" s="13"/>
      <c r="V223" s="13"/>
      <c r="W223" s="13"/>
      <c r="X223" s="13"/>
      <c r="Y223" s="13"/>
      <c r="Z223" s="13"/>
      <c r="AA223" s="13"/>
      <c r="AB223" s="13"/>
      <c r="AC223" s="13"/>
      <c r="AD223" s="13"/>
      <c r="AE223" s="13"/>
      <c r="AT223" s="255" t="s">
        <v>173</v>
      </c>
      <c r="AU223" s="255" t="s">
        <v>86</v>
      </c>
      <c r="AV223" s="13" t="s">
        <v>86</v>
      </c>
      <c r="AW223" s="13" t="s">
        <v>37</v>
      </c>
      <c r="AX223" s="13" t="s">
        <v>76</v>
      </c>
      <c r="AY223" s="255" t="s">
        <v>162</v>
      </c>
    </row>
    <row r="224" s="13" customFormat="1">
      <c r="A224" s="13"/>
      <c r="B224" s="245"/>
      <c r="C224" s="246"/>
      <c r="D224" s="241" t="s">
        <v>173</v>
      </c>
      <c r="E224" s="247" t="s">
        <v>19</v>
      </c>
      <c r="F224" s="248" t="s">
        <v>1607</v>
      </c>
      <c r="G224" s="246"/>
      <c r="H224" s="249">
        <v>3.5</v>
      </c>
      <c r="I224" s="250"/>
      <c r="J224" s="246"/>
      <c r="K224" s="246"/>
      <c r="L224" s="251"/>
      <c r="M224" s="252"/>
      <c r="N224" s="253"/>
      <c r="O224" s="253"/>
      <c r="P224" s="253"/>
      <c r="Q224" s="253"/>
      <c r="R224" s="253"/>
      <c r="S224" s="253"/>
      <c r="T224" s="254"/>
      <c r="U224" s="13"/>
      <c r="V224" s="13"/>
      <c r="W224" s="13"/>
      <c r="X224" s="13"/>
      <c r="Y224" s="13"/>
      <c r="Z224" s="13"/>
      <c r="AA224" s="13"/>
      <c r="AB224" s="13"/>
      <c r="AC224" s="13"/>
      <c r="AD224" s="13"/>
      <c r="AE224" s="13"/>
      <c r="AT224" s="255" t="s">
        <v>173</v>
      </c>
      <c r="AU224" s="255" t="s">
        <v>86</v>
      </c>
      <c r="AV224" s="13" t="s">
        <v>86</v>
      </c>
      <c r="AW224" s="13" t="s">
        <v>37</v>
      </c>
      <c r="AX224" s="13" t="s">
        <v>76</v>
      </c>
      <c r="AY224" s="255" t="s">
        <v>162</v>
      </c>
    </row>
    <row r="225" s="15" customFormat="1">
      <c r="A225" s="15"/>
      <c r="B225" s="267"/>
      <c r="C225" s="268"/>
      <c r="D225" s="241" t="s">
        <v>173</v>
      </c>
      <c r="E225" s="269" t="s">
        <v>19</v>
      </c>
      <c r="F225" s="270" t="s">
        <v>177</v>
      </c>
      <c r="G225" s="268"/>
      <c r="H225" s="271">
        <v>8.0999999999999996</v>
      </c>
      <c r="I225" s="272"/>
      <c r="J225" s="268"/>
      <c r="K225" s="268"/>
      <c r="L225" s="273"/>
      <c r="M225" s="274"/>
      <c r="N225" s="275"/>
      <c r="O225" s="275"/>
      <c r="P225" s="275"/>
      <c r="Q225" s="275"/>
      <c r="R225" s="275"/>
      <c r="S225" s="275"/>
      <c r="T225" s="276"/>
      <c r="U225" s="15"/>
      <c r="V225" s="15"/>
      <c r="W225" s="15"/>
      <c r="X225" s="15"/>
      <c r="Y225" s="15"/>
      <c r="Z225" s="15"/>
      <c r="AA225" s="15"/>
      <c r="AB225" s="15"/>
      <c r="AC225" s="15"/>
      <c r="AD225" s="15"/>
      <c r="AE225" s="15"/>
      <c r="AT225" s="277" t="s">
        <v>173</v>
      </c>
      <c r="AU225" s="277" t="s">
        <v>86</v>
      </c>
      <c r="AV225" s="15" t="s">
        <v>169</v>
      </c>
      <c r="AW225" s="15" t="s">
        <v>37</v>
      </c>
      <c r="AX225" s="15" t="s">
        <v>84</v>
      </c>
      <c r="AY225" s="277" t="s">
        <v>162</v>
      </c>
    </row>
    <row r="226" s="2" customFormat="1" ht="16.5" customHeight="1">
      <c r="A226" s="40"/>
      <c r="B226" s="41"/>
      <c r="C226" s="288" t="s">
        <v>331</v>
      </c>
      <c r="D226" s="288" t="s">
        <v>346</v>
      </c>
      <c r="E226" s="289" t="s">
        <v>1609</v>
      </c>
      <c r="F226" s="290" t="s">
        <v>1381</v>
      </c>
      <c r="G226" s="291" t="s">
        <v>167</v>
      </c>
      <c r="H226" s="292">
        <v>8.343</v>
      </c>
      <c r="I226" s="293"/>
      <c r="J226" s="294">
        <f>ROUND(I226*H226,2)</f>
        <v>0</v>
      </c>
      <c r="K226" s="290" t="s">
        <v>168</v>
      </c>
      <c r="L226" s="295"/>
      <c r="M226" s="296" t="s">
        <v>19</v>
      </c>
      <c r="N226" s="297" t="s">
        <v>47</v>
      </c>
      <c r="O226" s="86"/>
      <c r="P226" s="237">
        <f>O226*H226</f>
        <v>0</v>
      </c>
      <c r="Q226" s="237">
        <v>0.113</v>
      </c>
      <c r="R226" s="237">
        <f>Q226*H226</f>
        <v>0.94275900000000001</v>
      </c>
      <c r="S226" s="237">
        <v>0</v>
      </c>
      <c r="T226" s="238">
        <f>S226*H226</f>
        <v>0</v>
      </c>
      <c r="U226" s="40"/>
      <c r="V226" s="40"/>
      <c r="W226" s="40"/>
      <c r="X226" s="40"/>
      <c r="Y226" s="40"/>
      <c r="Z226" s="40"/>
      <c r="AA226" s="40"/>
      <c r="AB226" s="40"/>
      <c r="AC226" s="40"/>
      <c r="AD226" s="40"/>
      <c r="AE226" s="40"/>
      <c r="AR226" s="239" t="s">
        <v>211</v>
      </c>
      <c r="AT226" s="239" t="s">
        <v>346</v>
      </c>
      <c r="AU226" s="239" t="s">
        <v>86</v>
      </c>
      <c r="AY226" s="19" t="s">
        <v>162</v>
      </c>
      <c r="BE226" s="240">
        <f>IF(N226="základní",J226,0)</f>
        <v>0</v>
      </c>
      <c r="BF226" s="240">
        <f>IF(N226="snížená",J226,0)</f>
        <v>0</v>
      </c>
      <c r="BG226" s="240">
        <f>IF(N226="zákl. přenesená",J226,0)</f>
        <v>0</v>
      </c>
      <c r="BH226" s="240">
        <f>IF(N226="sníž. přenesená",J226,0)</f>
        <v>0</v>
      </c>
      <c r="BI226" s="240">
        <f>IF(N226="nulová",J226,0)</f>
        <v>0</v>
      </c>
      <c r="BJ226" s="19" t="s">
        <v>84</v>
      </c>
      <c r="BK226" s="240">
        <f>ROUND(I226*H226,2)</f>
        <v>0</v>
      </c>
      <c r="BL226" s="19" t="s">
        <v>169</v>
      </c>
      <c r="BM226" s="239" t="s">
        <v>1610</v>
      </c>
    </row>
    <row r="227" s="13" customFormat="1">
      <c r="A227" s="13"/>
      <c r="B227" s="245"/>
      <c r="C227" s="246"/>
      <c r="D227" s="241" t="s">
        <v>173</v>
      </c>
      <c r="E227" s="246"/>
      <c r="F227" s="248" t="s">
        <v>1611</v>
      </c>
      <c r="G227" s="246"/>
      <c r="H227" s="249">
        <v>8.343</v>
      </c>
      <c r="I227" s="250"/>
      <c r="J227" s="246"/>
      <c r="K227" s="246"/>
      <c r="L227" s="251"/>
      <c r="M227" s="252"/>
      <c r="N227" s="253"/>
      <c r="O227" s="253"/>
      <c r="P227" s="253"/>
      <c r="Q227" s="253"/>
      <c r="R227" s="253"/>
      <c r="S227" s="253"/>
      <c r="T227" s="254"/>
      <c r="U227" s="13"/>
      <c r="V227" s="13"/>
      <c r="W227" s="13"/>
      <c r="X227" s="13"/>
      <c r="Y227" s="13"/>
      <c r="Z227" s="13"/>
      <c r="AA227" s="13"/>
      <c r="AB227" s="13"/>
      <c r="AC227" s="13"/>
      <c r="AD227" s="13"/>
      <c r="AE227" s="13"/>
      <c r="AT227" s="255" t="s">
        <v>173</v>
      </c>
      <c r="AU227" s="255" t="s">
        <v>86</v>
      </c>
      <c r="AV227" s="13" t="s">
        <v>86</v>
      </c>
      <c r="AW227" s="13" t="s">
        <v>4</v>
      </c>
      <c r="AX227" s="13" t="s">
        <v>84</v>
      </c>
      <c r="AY227" s="255" t="s">
        <v>162</v>
      </c>
    </row>
    <row r="228" s="12" customFormat="1" ht="22.8" customHeight="1">
      <c r="A228" s="12"/>
      <c r="B228" s="212"/>
      <c r="C228" s="213"/>
      <c r="D228" s="214" t="s">
        <v>75</v>
      </c>
      <c r="E228" s="226" t="s">
        <v>199</v>
      </c>
      <c r="F228" s="226" t="s">
        <v>1612</v>
      </c>
      <c r="G228" s="213"/>
      <c r="H228" s="213"/>
      <c r="I228" s="216"/>
      <c r="J228" s="227">
        <f>BK228</f>
        <v>0</v>
      </c>
      <c r="K228" s="213"/>
      <c r="L228" s="218"/>
      <c r="M228" s="219"/>
      <c r="N228" s="220"/>
      <c r="O228" s="220"/>
      <c r="P228" s="221">
        <f>SUM(P229:P291)</f>
        <v>0</v>
      </c>
      <c r="Q228" s="220"/>
      <c r="R228" s="221">
        <f>SUM(R229:R291)</f>
        <v>3.5464032999999997</v>
      </c>
      <c r="S228" s="220"/>
      <c r="T228" s="222">
        <f>SUM(T229:T291)</f>
        <v>0</v>
      </c>
      <c r="U228" s="12"/>
      <c r="V228" s="12"/>
      <c r="W228" s="12"/>
      <c r="X228" s="12"/>
      <c r="Y228" s="12"/>
      <c r="Z228" s="12"/>
      <c r="AA228" s="12"/>
      <c r="AB228" s="12"/>
      <c r="AC228" s="12"/>
      <c r="AD228" s="12"/>
      <c r="AE228" s="12"/>
      <c r="AR228" s="223" t="s">
        <v>84</v>
      </c>
      <c r="AT228" s="224" t="s">
        <v>75</v>
      </c>
      <c r="AU228" s="224" t="s">
        <v>84</v>
      </c>
      <c r="AY228" s="223" t="s">
        <v>162</v>
      </c>
      <c r="BK228" s="225">
        <f>SUM(BK229:BK291)</f>
        <v>0</v>
      </c>
    </row>
    <row r="229" s="2" customFormat="1" ht="16.5" customHeight="1">
      <c r="A229" s="40"/>
      <c r="B229" s="41"/>
      <c r="C229" s="228" t="s">
        <v>338</v>
      </c>
      <c r="D229" s="228" t="s">
        <v>164</v>
      </c>
      <c r="E229" s="229" t="s">
        <v>1613</v>
      </c>
      <c r="F229" s="230" t="s">
        <v>1614</v>
      </c>
      <c r="G229" s="231" t="s">
        <v>167</v>
      </c>
      <c r="H229" s="232">
        <v>4.7999999999999998</v>
      </c>
      <c r="I229" s="233"/>
      <c r="J229" s="234">
        <f>ROUND(I229*H229,2)</f>
        <v>0</v>
      </c>
      <c r="K229" s="230" t="s">
        <v>168</v>
      </c>
      <c r="L229" s="46"/>
      <c r="M229" s="235" t="s">
        <v>19</v>
      </c>
      <c r="N229" s="236" t="s">
        <v>47</v>
      </c>
      <c r="O229" s="86"/>
      <c r="P229" s="237">
        <f>O229*H229</f>
        <v>0</v>
      </c>
      <c r="Q229" s="237">
        <v>0.0073499999999999998</v>
      </c>
      <c r="R229" s="237">
        <f>Q229*H229</f>
        <v>0.035279999999999999</v>
      </c>
      <c r="S229" s="237">
        <v>0</v>
      </c>
      <c r="T229" s="238">
        <f>S229*H229</f>
        <v>0</v>
      </c>
      <c r="U229" s="40"/>
      <c r="V229" s="40"/>
      <c r="W229" s="40"/>
      <c r="X229" s="40"/>
      <c r="Y229" s="40"/>
      <c r="Z229" s="40"/>
      <c r="AA229" s="40"/>
      <c r="AB229" s="40"/>
      <c r="AC229" s="40"/>
      <c r="AD229" s="40"/>
      <c r="AE229" s="40"/>
      <c r="AR229" s="239" t="s">
        <v>169</v>
      </c>
      <c r="AT229" s="239" t="s">
        <v>164</v>
      </c>
      <c r="AU229" s="239" t="s">
        <v>86</v>
      </c>
      <c r="AY229" s="19" t="s">
        <v>162</v>
      </c>
      <c r="BE229" s="240">
        <f>IF(N229="základní",J229,0)</f>
        <v>0</v>
      </c>
      <c r="BF229" s="240">
        <f>IF(N229="snížená",J229,0)</f>
        <v>0</v>
      </c>
      <c r="BG229" s="240">
        <f>IF(N229="zákl. přenesená",J229,0)</f>
        <v>0</v>
      </c>
      <c r="BH229" s="240">
        <f>IF(N229="sníž. přenesená",J229,0)</f>
        <v>0</v>
      </c>
      <c r="BI229" s="240">
        <f>IF(N229="nulová",J229,0)</f>
        <v>0</v>
      </c>
      <c r="BJ229" s="19" t="s">
        <v>84</v>
      </c>
      <c r="BK229" s="240">
        <f>ROUND(I229*H229,2)</f>
        <v>0</v>
      </c>
      <c r="BL229" s="19" t="s">
        <v>169</v>
      </c>
      <c r="BM229" s="239" t="s">
        <v>1615</v>
      </c>
    </row>
    <row r="230" s="13" customFormat="1">
      <c r="A230" s="13"/>
      <c r="B230" s="245"/>
      <c r="C230" s="246"/>
      <c r="D230" s="241" t="s">
        <v>173</v>
      </c>
      <c r="E230" s="247" t="s">
        <v>19</v>
      </c>
      <c r="F230" s="248" t="s">
        <v>1616</v>
      </c>
      <c r="G230" s="246"/>
      <c r="H230" s="249">
        <v>2.3999999999999999</v>
      </c>
      <c r="I230" s="250"/>
      <c r="J230" s="246"/>
      <c r="K230" s="246"/>
      <c r="L230" s="251"/>
      <c r="M230" s="252"/>
      <c r="N230" s="253"/>
      <c r="O230" s="253"/>
      <c r="P230" s="253"/>
      <c r="Q230" s="253"/>
      <c r="R230" s="253"/>
      <c r="S230" s="253"/>
      <c r="T230" s="254"/>
      <c r="U230" s="13"/>
      <c r="V230" s="13"/>
      <c r="W230" s="13"/>
      <c r="X230" s="13"/>
      <c r="Y230" s="13"/>
      <c r="Z230" s="13"/>
      <c r="AA230" s="13"/>
      <c r="AB230" s="13"/>
      <c r="AC230" s="13"/>
      <c r="AD230" s="13"/>
      <c r="AE230" s="13"/>
      <c r="AT230" s="255" t="s">
        <v>173</v>
      </c>
      <c r="AU230" s="255" t="s">
        <v>86</v>
      </c>
      <c r="AV230" s="13" t="s">
        <v>86</v>
      </c>
      <c r="AW230" s="13" t="s">
        <v>37</v>
      </c>
      <c r="AX230" s="13" t="s">
        <v>76</v>
      </c>
      <c r="AY230" s="255" t="s">
        <v>162</v>
      </c>
    </row>
    <row r="231" s="13" customFormat="1">
      <c r="A231" s="13"/>
      <c r="B231" s="245"/>
      <c r="C231" s="246"/>
      <c r="D231" s="241" t="s">
        <v>173</v>
      </c>
      <c r="E231" s="247" t="s">
        <v>19</v>
      </c>
      <c r="F231" s="248" t="s">
        <v>1617</v>
      </c>
      <c r="G231" s="246"/>
      <c r="H231" s="249">
        <v>2.3999999999999999</v>
      </c>
      <c r="I231" s="250"/>
      <c r="J231" s="246"/>
      <c r="K231" s="246"/>
      <c r="L231" s="251"/>
      <c r="M231" s="252"/>
      <c r="N231" s="253"/>
      <c r="O231" s="253"/>
      <c r="P231" s="253"/>
      <c r="Q231" s="253"/>
      <c r="R231" s="253"/>
      <c r="S231" s="253"/>
      <c r="T231" s="254"/>
      <c r="U231" s="13"/>
      <c r="V231" s="13"/>
      <c r="W231" s="13"/>
      <c r="X231" s="13"/>
      <c r="Y231" s="13"/>
      <c r="Z231" s="13"/>
      <c r="AA231" s="13"/>
      <c r="AB231" s="13"/>
      <c r="AC231" s="13"/>
      <c r="AD231" s="13"/>
      <c r="AE231" s="13"/>
      <c r="AT231" s="255" t="s">
        <v>173</v>
      </c>
      <c r="AU231" s="255" t="s">
        <v>86</v>
      </c>
      <c r="AV231" s="13" t="s">
        <v>86</v>
      </c>
      <c r="AW231" s="13" t="s">
        <v>37</v>
      </c>
      <c r="AX231" s="13" t="s">
        <v>76</v>
      </c>
      <c r="AY231" s="255" t="s">
        <v>162</v>
      </c>
    </row>
    <row r="232" s="15" customFormat="1">
      <c r="A232" s="15"/>
      <c r="B232" s="267"/>
      <c r="C232" s="268"/>
      <c r="D232" s="241" t="s">
        <v>173</v>
      </c>
      <c r="E232" s="269" t="s">
        <v>19</v>
      </c>
      <c r="F232" s="270" t="s">
        <v>177</v>
      </c>
      <c r="G232" s="268"/>
      <c r="H232" s="271">
        <v>4.7999999999999998</v>
      </c>
      <c r="I232" s="272"/>
      <c r="J232" s="268"/>
      <c r="K232" s="268"/>
      <c r="L232" s="273"/>
      <c r="M232" s="274"/>
      <c r="N232" s="275"/>
      <c r="O232" s="275"/>
      <c r="P232" s="275"/>
      <c r="Q232" s="275"/>
      <c r="R232" s="275"/>
      <c r="S232" s="275"/>
      <c r="T232" s="276"/>
      <c r="U232" s="15"/>
      <c r="V232" s="15"/>
      <c r="W232" s="15"/>
      <c r="X232" s="15"/>
      <c r="Y232" s="15"/>
      <c r="Z232" s="15"/>
      <c r="AA232" s="15"/>
      <c r="AB232" s="15"/>
      <c r="AC232" s="15"/>
      <c r="AD232" s="15"/>
      <c r="AE232" s="15"/>
      <c r="AT232" s="277" t="s">
        <v>173</v>
      </c>
      <c r="AU232" s="277" t="s">
        <v>86</v>
      </c>
      <c r="AV232" s="15" t="s">
        <v>169</v>
      </c>
      <c r="AW232" s="15" t="s">
        <v>37</v>
      </c>
      <c r="AX232" s="15" t="s">
        <v>84</v>
      </c>
      <c r="AY232" s="277" t="s">
        <v>162</v>
      </c>
    </row>
    <row r="233" s="2" customFormat="1" ht="21.75" customHeight="1">
      <c r="A233" s="40"/>
      <c r="B233" s="41"/>
      <c r="C233" s="228" t="s">
        <v>345</v>
      </c>
      <c r="D233" s="228" t="s">
        <v>164</v>
      </c>
      <c r="E233" s="229" t="s">
        <v>1618</v>
      </c>
      <c r="F233" s="230" t="s">
        <v>1619</v>
      </c>
      <c r="G233" s="231" t="s">
        <v>167</v>
      </c>
      <c r="H233" s="232">
        <v>2.3999999999999999</v>
      </c>
      <c r="I233" s="233"/>
      <c r="J233" s="234">
        <f>ROUND(I233*H233,2)</f>
        <v>0</v>
      </c>
      <c r="K233" s="230" t="s">
        <v>168</v>
      </c>
      <c r="L233" s="46"/>
      <c r="M233" s="235" t="s">
        <v>19</v>
      </c>
      <c r="N233" s="236" t="s">
        <v>47</v>
      </c>
      <c r="O233" s="86"/>
      <c r="P233" s="237">
        <f>O233*H233</f>
        <v>0</v>
      </c>
      <c r="Q233" s="237">
        <v>0.015400000000000001</v>
      </c>
      <c r="R233" s="237">
        <f>Q233*H233</f>
        <v>0.03696</v>
      </c>
      <c r="S233" s="237">
        <v>0</v>
      </c>
      <c r="T233" s="238">
        <f>S233*H233</f>
        <v>0</v>
      </c>
      <c r="U233" s="40"/>
      <c r="V233" s="40"/>
      <c r="W233" s="40"/>
      <c r="X233" s="40"/>
      <c r="Y233" s="40"/>
      <c r="Z233" s="40"/>
      <c r="AA233" s="40"/>
      <c r="AB233" s="40"/>
      <c r="AC233" s="40"/>
      <c r="AD233" s="40"/>
      <c r="AE233" s="40"/>
      <c r="AR233" s="239" t="s">
        <v>169</v>
      </c>
      <c r="AT233" s="239" t="s">
        <v>164</v>
      </c>
      <c r="AU233" s="239" t="s">
        <v>86</v>
      </c>
      <c r="AY233" s="19" t="s">
        <v>162</v>
      </c>
      <c r="BE233" s="240">
        <f>IF(N233="základní",J233,0)</f>
        <v>0</v>
      </c>
      <c r="BF233" s="240">
        <f>IF(N233="snížená",J233,0)</f>
        <v>0</v>
      </c>
      <c r="BG233" s="240">
        <f>IF(N233="zákl. přenesená",J233,0)</f>
        <v>0</v>
      </c>
      <c r="BH233" s="240">
        <f>IF(N233="sníž. přenesená",J233,0)</f>
        <v>0</v>
      </c>
      <c r="BI233" s="240">
        <f>IF(N233="nulová",J233,0)</f>
        <v>0</v>
      </c>
      <c r="BJ233" s="19" t="s">
        <v>84</v>
      </c>
      <c r="BK233" s="240">
        <f>ROUND(I233*H233,2)</f>
        <v>0</v>
      </c>
      <c r="BL233" s="19" t="s">
        <v>169</v>
      </c>
      <c r="BM233" s="239" t="s">
        <v>1620</v>
      </c>
    </row>
    <row r="234" s="2" customFormat="1">
      <c r="A234" s="40"/>
      <c r="B234" s="41"/>
      <c r="C234" s="42"/>
      <c r="D234" s="241" t="s">
        <v>171</v>
      </c>
      <c r="E234" s="42"/>
      <c r="F234" s="242" t="s">
        <v>1621</v>
      </c>
      <c r="G234" s="42"/>
      <c r="H234" s="42"/>
      <c r="I234" s="148"/>
      <c r="J234" s="42"/>
      <c r="K234" s="42"/>
      <c r="L234" s="46"/>
      <c r="M234" s="243"/>
      <c r="N234" s="244"/>
      <c r="O234" s="86"/>
      <c r="P234" s="86"/>
      <c r="Q234" s="86"/>
      <c r="R234" s="86"/>
      <c r="S234" s="86"/>
      <c r="T234" s="87"/>
      <c r="U234" s="40"/>
      <c r="V234" s="40"/>
      <c r="W234" s="40"/>
      <c r="X234" s="40"/>
      <c r="Y234" s="40"/>
      <c r="Z234" s="40"/>
      <c r="AA234" s="40"/>
      <c r="AB234" s="40"/>
      <c r="AC234" s="40"/>
      <c r="AD234" s="40"/>
      <c r="AE234" s="40"/>
      <c r="AT234" s="19" t="s">
        <v>171</v>
      </c>
      <c r="AU234" s="19" t="s">
        <v>86</v>
      </c>
    </row>
    <row r="235" s="13" customFormat="1">
      <c r="A235" s="13"/>
      <c r="B235" s="245"/>
      <c r="C235" s="246"/>
      <c r="D235" s="241" t="s">
        <v>173</v>
      </c>
      <c r="E235" s="247" t="s">
        <v>19</v>
      </c>
      <c r="F235" s="248" t="s">
        <v>1617</v>
      </c>
      <c r="G235" s="246"/>
      <c r="H235" s="249">
        <v>2.3999999999999999</v>
      </c>
      <c r="I235" s="250"/>
      <c r="J235" s="246"/>
      <c r="K235" s="246"/>
      <c r="L235" s="251"/>
      <c r="M235" s="252"/>
      <c r="N235" s="253"/>
      <c r="O235" s="253"/>
      <c r="P235" s="253"/>
      <c r="Q235" s="253"/>
      <c r="R235" s="253"/>
      <c r="S235" s="253"/>
      <c r="T235" s="254"/>
      <c r="U235" s="13"/>
      <c r="V235" s="13"/>
      <c r="W235" s="13"/>
      <c r="X235" s="13"/>
      <c r="Y235" s="13"/>
      <c r="Z235" s="13"/>
      <c r="AA235" s="13"/>
      <c r="AB235" s="13"/>
      <c r="AC235" s="13"/>
      <c r="AD235" s="13"/>
      <c r="AE235" s="13"/>
      <c r="AT235" s="255" t="s">
        <v>173</v>
      </c>
      <c r="AU235" s="255" t="s">
        <v>86</v>
      </c>
      <c r="AV235" s="13" t="s">
        <v>86</v>
      </c>
      <c r="AW235" s="13" t="s">
        <v>37</v>
      </c>
      <c r="AX235" s="13" t="s">
        <v>84</v>
      </c>
      <c r="AY235" s="255" t="s">
        <v>162</v>
      </c>
    </row>
    <row r="236" s="2" customFormat="1" ht="16.5" customHeight="1">
      <c r="A236" s="40"/>
      <c r="B236" s="41"/>
      <c r="C236" s="228" t="s">
        <v>351</v>
      </c>
      <c r="D236" s="228" t="s">
        <v>164</v>
      </c>
      <c r="E236" s="229" t="s">
        <v>1622</v>
      </c>
      <c r="F236" s="230" t="s">
        <v>1623</v>
      </c>
      <c r="G236" s="231" t="s">
        <v>167</v>
      </c>
      <c r="H236" s="232">
        <v>13.859999999999999</v>
      </c>
      <c r="I236" s="233"/>
      <c r="J236" s="234">
        <f>ROUND(I236*H236,2)</f>
        <v>0</v>
      </c>
      <c r="K236" s="230" t="s">
        <v>168</v>
      </c>
      <c r="L236" s="46"/>
      <c r="M236" s="235" t="s">
        <v>19</v>
      </c>
      <c r="N236" s="236" t="s">
        <v>47</v>
      </c>
      <c r="O236" s="86"/>
      <c r="P236" s="237">
        <f>O236*H236</f>
        <v>0</v>
      </c>
      <c r="Q236" s="237">
        <v>0.0073499999999999998</v>
      </c>
      <c r="R236" s="237">
        <f>Q236*H236</f>
        <v>0.10187099999999999</v>
      </c>
      <c r="S236" s="237">
        <v>0</v>
      </c>
      <c r="T236" s="238">
        <f>S236*H236</f>
        <v>0</v>
      </c>
      <c r="U236" s="40"/>
      <c r="V236" s="40"/>
      <c r="W236" s="40"/>
      <c r="X236" s="40"/>
      <c r="Y236" s="40"/>
      <c r="Z236" s="40"/>
      <c r="AA236" s="40"/>
      <c r="AB236" s="40"/>
      <c r="AC236" s="40"/>
      <c r="AD236" s="40"/>
      <c r="AE236" s="40"/>
      <c r="AR236" s="239" t="s">
        <v>262</v>
      </c>
      <c r="AT236" s="239" t="s">
        <v>164</v>
      </c>
      <c r="AU236" s="239" t="s">
        <v>86</v>
      </c>
      <c r="AY236" s="19" t="s">
        <v>162</v>
      </c>
      <c r="BE236" s="240">
        <f>IF(N236="základní",J236,0)</f>
        <v>0</v>
      </c>
      <c r="BF236" s="240">
        <f>IF(N236="snížená",J236,0)</f>
        <v>0</v>
      </c>
      <c r="BG236" s="240">
        <f>IF(N236="zákl. přenesená",J236,0)</f>
        <v>0</v>
      </c>
      <c r="BH236" s="240">
        <f>IF(N236="sníž. přenesená",J236,0)</f>
        <v>0</v>
      </c>
      <c r="BI236" s="240">
        <f>IF(N236="nulová",J236,0)</f>
        <v>0</v>
      </c>
      <c r="BJ236" s="19" t="s">
        <v>84</v>
      </c>
      <c r="BK236" s="240">
        <f>ROUND(I236*H236,2)</f>
        <v>0</v>
      </c>
      <c r="BL236" s="19" t="s">
        <v>262</v>
      </c>
      <c r="BM236" s="239" t="s">
        <v>1624</v>
      </c>
    </row>
    <row r="237" s="13" customFormat="1">
      <c r="A237" s="13"/>
      <c r="B237" s="245"/>
      <c r="C237" s="246"/>
      <c r="D237" s="241" t="s">
        <v>173</v>
      </c>
      <c r="E237" s="247" t="s">
        <v>19</v>
      </c>
      <c r="F237" s="248" t="s">
        <v>1625</v>
      </c>
      <c r="G237" s="246"/>
      <c r="H237" s="249">
        <v>13.859999999999999</v>
      </c>
      <c r="I237" s="250"/>
      <c r="J237" s="246"/>
      <c r="K237" s="246"/>
      <c r="L237" s="251"/>
      <c r="M237" s="252"/>
      <c r="N237" s="253"/>
      <c r="O237" s="253"/>
      <c r="P237" s="253"/>
      <c r="Q237" s="253"/>
      <c r="R237" s="253"/>
      <c r="S237" s="253"/>
      <c r="T237" s="254"/>
      <c r="U237" s="13"/>
      <c r="V237" s="13"/>
      <c r="W237" s="13"/>
      <c r="X237" s="13"/>
      <c r="Y237" s="13"/>
      <c r="Z237" s="13"/>
      <c r="AA237" s="13"/>
      <c r="AB237" s="13"/>
      <c r="AC237" s="13"/>
      <c r="AD237" s="13"/>
      <c r="AE237" s="13"/>
      <c r="AT237" s="255" t="s">
        <v>173</v>
      </c>
      <c r="AU237" s="255" t="s">
        <v>86</v>
      </c>
      <c r="AV237" s="13" t="s">
        <v>86</v>
      </c>
      <c r="AW237" s="13" t="s">
        <v>37</v>
      </c>
      <c r="AX237" s="13" t="s">
        <v>84</v>
      </c>
      <c r="AY237" s="255" t="s">
        <v>162</v>
      </c>
    </row>
    <row r="238" s="2" customFormat="1" ht="21.75" customHeight="1">
      <c r="A238" s="40"/>
      <c r="B238" s="41"/>
      <c r="C238" s="228" t="s">
        <v>359</v>
      </c>
      <c r="D238" s="228" t="s">
        <v>164</v>
      </c>
      <c r="E238" s="229" t="s">
        <v>1626</v>
      </c>
      <c r="F238" s="230" t="s">
        <v>1627</v>
      </c>
      <c r="G238" s="231" t="s">
        <v>167</v>
      </c>
      <c r="H238" s="232">
        <v>13.859999999999999</v>
      </c>
      <c r="I238" s="233"/>
      <c r="J238" s="234">
        <f>ROUND(I238*H238,2)</f>
        <v>0</v>
      </c>
      <c r="K238" s="230" t="s">
        <v>168</v>
      </c>
      <c r="L238" s="46"/>
      <c r="M238" s="235" t="s">
        <v>19</v>
      </c>
      <c r="N238" s="236" t="s">
        <v>47</v>
      </c>
      <c r="O238" s="86"/>
      <c r="P238" s="237">
        <f>O238*H238</f>
        <v>0</v>
      </c>
      <c r="Q238" s="237">
        <v>0.013129999999999999</v>
      </c>
      <c r="R238" s="237">
        <f>Q238*H238</f>
        <v>0.18198179999999997</v>
      </c>
      <c r="S238" s="237">
        <v>0</v>
      </c>
      <c r="T238" s="238">
        <f>S238*H238</f>
        <v>0</v>
      </c>
      <c r="U238" s="40"/>
      <c r="V238" s="40"/>
      <c r="W238" s="40"/>
      <c r="X238" s="40"/>
      <c r="Y238" s="40"/>
      <c r="Z238" s="40"/>
      <c r="AA238" s="40"/>
      <c r="AB238" s="40"/>
      <c r="AC238" s="40"/>
      <c r="AD238" s="40"/>
      <c r="AE238" s="40"/>
      <c r="AR238" s="239" t="s">
        <v>169</v>
      </c>
      <c r="AT238" s="239" t="s">
        <v>164</v>
      </c>
      <c r="AU238" s="239" t="s">
        <v>86</v>
      </c>
      <c r="AY238" s="19" t="s">
        <v>162</v>
      </c>
      <c r="BE238" s="240">
        <f>IF(N238="základní",J238,0)</f>
        <v>0</v>
      </c>
      <c r="BF238" s="240">
        <f>IF(N238="snížená",J238,0)</f>
        <v>0</v>
      </c>
      <c r="BG238" s="240">
        <f>IF(N238="zákl. přenesená",J238,0)</f>
        <v>0</v>
      </c>
      <c r="BH238" s="240">
        <f>IF(N238="sníž. přenesená",J238,0)</f>
        <v>0</v>
      </c>
      <c r="BI238" s="240">
        <f>IF(N238="nulová",J238,0)</f>
        <v>0</v>
      </c>
      <c r="BJ238" s="19" t="s">
        <v>84</v>
      </c>
      <c r="BK238" s="240">
        <f>ROUND(I238*H238,2)</f>
        <v>0</v>
      </c>
      <c r="BL238" s="19" t="s">
        <v>169</v>
      </c>
      <c r="BM238" s="239" t="s">
        <v>1628</v>
      </c>
    </row>
    <row r="239" s="2" customFormat="1">
      <c r="A239" s="40"/>
      <c r="B239" s="41"/>
      <c r="C239" s="42"/>
      <c r="D239" s="241" t="s">
        <v>171</v>
      </c>
      <c r="E239" s="42"/>
      <c r="F239" s="242" t="s">
        <v>1629</v>
      </c>
      <c r="G239" s="42"/>
      <c r="H239" s="42"/>
      <c r="I239" s="148"/>
      <c r="J239" s="42"/>
      <c r="K239" s="42"/>
      <c r="L239" s="46"/>
      <c r="M239" s="243"/>
      <c r="N239" s="244"/>
      <c r="O239" s="86"/>
      <c r="P239" s="86"/>
      <c r="Q239" s="86"/>
      <c r="R239" s="86"/>
      <c r="S239" s="86"/>
      <c r="T239" s="87"/>
      <c r="U239" s="40"/>
      <c r="V239" s="40"/>
      <c r="W239" s="40"/>
      <c r="X239" s="40"/>
      <c r="Y239" s="40"/>
      <c r="Z239" s="40"/>
      <c r="AA239" s="40"/>
      <c r="AB239" s="40"/>
      <c r="AC239" s="40"/>
      <c r="AD239" s="40"/>
      <c r="AE239" s="40"/>
      <c r="AT239" s="19" t="s">
        <v>171</v>
      </c>
      <c r="AU239" s="19" t="s">
        <v>86</v>
      </c>
    </row>
    <row r="240" s="13" customFormat="1">
      <c r="A240" s="13"/>
      <c r="B240" s="245"/>
      <c r="C240" s="246"/>
      <c r="D240" s="241" t="s">
        <v>173</v>
      </c>
      <c r="E240" s="247" t="s">
        <v>19</v>
      </c>
      <c r="F240" s="248" t="s">
        <v>1625</v>
      </c>
      <c r="G240" s="246"/>
      <c r="H240" s="249">
        <v>13.859999999999999</v>
      </c>
      <c r="I240" s="250"/>
      <c r="J240" s="246"/>
      <c r="K240" s="246"/>
      <c r="L240" s="251"/>
      <c r="M240" s="252"/>
      <c r="N240" s="253"/>
      <c r="O240" s="253"/>
      <c r="P240" s="253"/>
      <c r="Q240" s="253"/>
      <c r="R240" s="253"/>
      <c r="S240" s="253"/>
      <c r="T240" s="254"/>
      <c r="U240" s="13"/>
      <c r="V240" s="13"/>
      <c r="W240" s="13"/>
      <c r="X240" s="13"/>
      <c r="Y240" s="13"/>
      <c r="Z240" s="13"/>
      <c r="AA240" s="13"/>
      <c r="AB240" s="13"/>
      <c r="AC240" s="13"/>
      <c r="AD240" s="13"/>
      <c r="AE240" s="13"/>
      <c r="AT240" s="255" t="s">
        <v>173</v>
      </c>
      <c r="AU240" s="255" t="s">
        <v>86</v>
      </c>
      <c r="AV240" s="13" t="s">
        <v>86</v>
      </c>
      <c r="AW240" s="13" t="s">
        <v>37</v>
      </c>
      <c r="AX240" s="13" t="s">
        <v>84</v>
      </c>
      <c r="AY240" s="255" t="s">
        <v>162</v>
      </c>
    </row>
    <row r="241" s="2" customFormat="1" ht="21.75" customHeight="1">
      <c r="A241" s="40"/>
      <c r="B241" s="41"/>
      <c r="C241" s="228" t="s">
        <v>364</v>
      </c>
      <c r="D241" s="228" t="s">
        <v>164</v>
      </c>
      <c r="E241" s="229" t="s">
        <v>1630</v>
      </c>
      <c r="F241" s="230" t="s">
        <v>1631</v>
      </c>
      <c r="G241" s="231" t="s">
        <v>167</v>
      </c>
      <c r="H241" s="232">
        <v>1.8</v>
      </c>
      <c r="I241" s="233"/>
      <c r="J241" s="234">
        <f>ROUND(I241*H241,2)</f>
        <v>0</v>
      </c>
      <c r="K241" s="230" t="s">
        <v>168</v>
      </c>
      <c r="L241" s="46"/>
      <c r="M241" s="235" t="s">
        <v>19</v>
      </c>
      <c r="N241" s="236" t="s">
        <v>47</v>
      </c>
      <c r="O241" s="86"/>
      <c r="P241" s="237">
        <f>O241*H241</f>
        <v>0</v>
      </c>
      <c r="Q241" s="237">
        <v>0.00348</v>
      </c>
      <c r="R241" s="237">
        <f>Q241*H241</f>
        <v>0.0062640000000000005</v>
      </c>
      <c r="S241" s="237">
        <v>0</v>
      </c>
      <c r="T241" s="238">
        <f>S241*H241</f>
        <v>0</v>
      </c>
      <c r="U241" s="40"/>
      <c r="V241" s="40"/>
      <c r="W241" s="40"/>
      <c r="X241" s="40"/>
      <c r="Y241" s="40"/>
      <c r="Z241" s="40"/>
      <c r="AA241" s="40"/>
      <c r="AB241" s="40"/>
      <c r="AC241" s="40"/>
      <c r="AD241" s="40"/>
      <c r="AE241" s="40"/>
      <c r="AR241" s="239" t="s">
        <v>169</v>
      </c>
      <c r="AT241" s="239" t="s">
        <v>164</v>
      </c>
      <c r="AU241" s="239" t="s">
        <v>86</v>
      </c>
      <c r="AY241" s="19" t="s">
        <v>162</v>
      </c>
      <c r="BE241" s="240">
        <f>IF(N241="základní",J241,0)</f>
        <v>0</v>
      </c>
      <c r="BF241" s="240">
        <f>IF(N241="snížená",J241,0)</f>
        <v>0</v>
      </c>
      <c r="BG241" s="240">
        <f>IF(N241="zákl. přenesená",J241,0)</f>
        <v>0</v>
      </c>
      <c r="BH241" s="240">
        <f>IF(N241="sníž. přenesená",J241,0)</f>
        <v>0</v>
      </c>
      <c r="BI241" s="240">
        <f>IF(N241="nulová",J241,0)</f>
        <v>0</v>
      </c>
      <c r="BJ241" s="19" t="s">
        <v>84</v>
      </c>
      <c r="BK241" s="240">
        <f>ROUND(I241*H241,2)</f>
        <v>0</v>
      </c>
      <c r="BL241" s="19" t="s">
        <v>169</v>
      </c>
      <c r="BM241" s="239" t="s">
        <v>1632</v>
      </c>
    </row>
    <row r="242" s="13" customFormat="1">
      <c r="A242" s="13"/>
      <c r="B242" s="245"/>
      <c r="C242" s="246"/>
      <c r="D242" s="241" t="s">
        <v>173</v>
      </c>
      <c r="E242" s="247" t="s">
        <v>19</v>
      </c>
      <c r="F242" s="248" t="s">
        <v>1633</v>
      </c>
      <c r="G242" s="246"/>
      <c r="H242" s="249">
        <v>1.8</v>
      </c>
      <c r="I242" s="250"/>
      <c r="J242" s="246"/>
      <c r="K242" s="246"/>
      <c r="L242" s="251"/>
      <c r="M242" s="252"/>
      <c r="N242" s="253"/>
      <c r="O242" s="253"/>
      <c r="P242" s="253"/>
      <c r="Q242" s="253"/>
      <c r="R242" s="253"/>
      <c r="S242" s="253"/>
      <c r="T242" s="254"/>
      <c r="U242" s="13"/>
      <c r="V242" s="13"/>
      <c r="W242" s="13"/>
      <c r="X242" s="13"/>
      <c r="Y242" s="13"/>
      <c r="Z242" s="13"/>
      <c r="AA242" s="13"/>
      <c r="AB242" s="13"/>
      <c r="AC242" s="13"/>
      <c r="AD242" s="13"/>
      <c r="AE242" s="13"/>
      <c r="AT242" s="255" t="s">
        <v>173</v>
      </c>
      <c r="AU242" s="255" t="s">
        <v>86</v>
      </c>
      <c r="AV242" s="13" t="s">
        <v>86</v>
      </c>
      <c r="AW242" s="13" t="s">
        <v>37</v>
      </c>
      <c r="AX242" s="13" t="s">
        <v>84</v>
      </c>
      <c r="AY242" s="255" t="s">
        <v>162</v>
      </c>
    </row>
    <row r="243" s="2" customFormat="1" ht="16.5" customHeight="1">
      <c r="A243" s="40"/>
      <c r="B243" s="41"/>
      <c r="C243" s="228" t="s">
        <v>370</v>
      </c>
      <c r="D243" s="228" t="s">
        <v>164</v>
      </c>
      <c r="E243" s="229" t="s">
        <v>1634</v>
      </c>
      <c r="F243" s="230" t="s">
        <v>1635</v>
      </c>
      <c r="G243" s="231" t="s">
        <v>167</v>
      </c>
      <c r="H243" s="232">
        <v>42</v>
      </c>
      <c r="I243" s="233"/>
      <c r="J243" s="234">
        <f>ROUND(I243*H243,2)</f>
        <v>0</v>
      </c>
      <c r="K243" s="230" t="s">
        <v>168</v>
      </c>
      <c r="L243" s="46"/>
      <c r="M243" s="235" t="s">
        <v>19</v>
      </c>
      <c r="N243" s="236" t="s">
        <v>47</v>
      </c>
      <c r="O243" s="86"/>
      <c r="P243" s="237">
        <f>O243*H243</f>
        <v>0</v>
      </c>
      <c r="Q243" s="237">
        <v>0.0073499999999999998</v>
      </c>
      <c r="R243" s="237">
        <f>Q243*H243</f>
        <v>0.30869999999999997</v>
      </c>
      <c r="S243" s="237">
        <v>0</v>
      </c>
      <c r="T243" s="238">
        <f>S243*H243</f>
        <v>0</v>
      </c>
      <c r="U243" s="40"/>
      <c r="V243" s="40"/>
      <c r="W243" s="40"/>
      <c r="X243" s="40"/>
      <c r="Y243" s="40"/>
      <c r="Z243" s="40"/>
      <c r="AA243" s="40"/>
      <c r="AB243" s="40"/>
      <c r="AC243" s="40"/>
      <c r="AD243" s="40"/>
      <c r="AE243" s="40"/>
      <c r="AR243" s="239" t="s">
        <v>169</v>
      </c>
      <c r="AT243" s="239" t="s">
        <v>164</v>
      </c>
      <c r="AU243" s="239" t="s">
        <v>86</v>
      </c>
      <c r="AY243" s="19" t="s">
        <v>162</v>
      </c>
      <c r="BE243" s="240">
        <f>IF(N243="základní",J243,0)</f>
        <v>0</v>
      </c>
      <c r="BF243" s="240">
        <f>IF(N243="snížená",J243,0)</f>
        <v>0</v>
      </c>
      <c r="BG243" s="240">
        <f>IF(N243="zákl. přenesená",J243,0)</f>
        <v>0</v>
      </c>
      <c r="BH243" s="240">
        <f>IF(N243="sníž. přenesená",J243,0)</f>
        <v>0</v>
      </c>
      <c r="BI243" s="240">
        <f>IF(N243="nulová",J243,0)</f>
        <v>0</v>
      </c>
      <c r="BJ243" s="19" t="s">
        <v>84</v>
      </c>
      <c r="BK243" s="240">
        <f>ROUND(I243*H243,2)</f>
        <v>0</v>
      </c>
      <c r="BL243" s="19" t="s">
        <v>169</v>
      </c>
      <c r="BM243" s="239" t="s">
        <v>1636</v>
      </c>
    </row>
    <row r="244" s="13" customFormat="1">
      <c r="A244" s="13"/>
      <c r="B244" s="245"/>
      <c r="C244" s="246"/>
      <c r="D244" s="241" t="s">
        <v>173</v>
      </c>
      <c r="E244" s="247" t="s">
        <v>19</v>
      </c>
      <c r="F244" s="248" t="s">
        <v>1637</v>
      </c>
      <c r="G244" s="246"/>
      <c r="H244" s="249">
        <v>42</v>
      </c>
      <c r="I244" s="250"/>
      <c r="J244" s="246"/>
      <c r="K244" s="246"/>
      <c r="L244" s="251"/>
      <c r="M244" s="252"/>
      <c r="N244" s="253"/>
      <c r="O244" s="253"/>
      <c r="P244" s="253"/>
      <c r="Q244" s="253"/>
      <c r="R244" s="253"/>
      <c r="S244" s="253"/>
      <c r="T244" s="254"/>
      <c r="U244" s="13"/>
      <c r="V244" s="13"/>
      <c r="W244" s="13"/>
      <c r="X244" s="13"/>
      <c r="Y244" s="13"/>
      <c r="Z244" s="13"/>
      <c r="AA244" s="13"/>
      <c r="AB244" s="13"/>
      <c r="AC244" s="13"/>
      <c r="AD244" s="13"/>
      <c r="AE244" s="13"/>
      <c r="AT244" s="255" t="s">
        <v>173</v>
      </c>
      <c r="AU244" s="255" t="s">
        <v>86</v>
      </c>
      <c r="AV244" s="13" t="s">
        <v>86</v>
      </c>
      <c r="AW244" s="13" t="s">
        <v>37</v>
      </c>
      <c r="AX244" s="13" t="s">
        <v>84</v>
      </c>
      <c r="AY244" s="255" t="s">
        <v>162</v>
      </c>
    </row>
    <row r="245" s="2" customFormat="1" ht="21.75" customHeight="1">
      <c r="A245" s="40"/>
      <c r="B245" s="41"/>
      <c r="C245" s="228" t="s">
        <v>375</v>
      </c>
      <c r="D245" s="228" t="s">
        <v>164</v>
      </c>
      <c r="E245" s="229" t="s">
        <v>1638</v>
      </c>
      <c r="F245" s="230" t="s">
        <v>1639</v>
      </c>
      <c r="G245" s="231" t="s">
        <v>167</v>
      </c>
      <c r="H245" s="232">
        <v>46.039999999999999</v>
      </c>
      <c r="I245" s="233"/>
      <c r="J245" s="234">
        <f>ROUND(I245*H245,2)</f>
        <v>0</v>
      </c>
      <c r="K245" s="230" t="s">
        <v>168</v>
      </c>
      <c r="L245" s="46"/>
      <c r="M245" s="235" t="s">
        <v>19</v>
      </c>
      <c r="N245" s="236" t="s">
        <v>47</v>
      </c>
      <c r="O245" s="86"/>
      <c r="P245" s="237">
        <f>O245*H245</f>
        <v>0</v>
      </c>
      <c r="Q245" s="237">
        <v>0.0043800000000000002</v>
      </c>
      <c r="R245" s="237">
        <f>Q245*H245</f>
        <v>0.20165520000000001</v>
      </c>
      <c r="S245" s="237">
        <v>0</v>
      </c>
      <c r="T245" s="238">
        <f>S245*H245</f>
        <v>0</v>
      </c>
      <c r="U245" s="40"/>
      <c r="V245" s="40"/>
      <c r="W245" s="40"/>
      <c r="X245" s="40"/>
      <c r="Y245" s="40"/>
      <c r="Z245" s="40"/>
      <c r="AA245" s="40"/>
      <c r="AB245" s="40"/>
      <c r="AC245" s="40"/>
      <c r="AD245" s="40"/>
      <c r="AE245" s="40"/>
      <c r="AR245" s="239" t="s">
        <v>169</v>
      </c>
      <c r="AT245" s="239" t="s">
        <v>164</v>
      </c>
      <c r="AU245" s="239" t="s">
        <v>86</v>
      </c>
      <c r="AY245" s="19" t="s">
        <v>162</v>
      </c>
      <c r="BE245" s="240">
        <f>IF(N245="základní",J245,0)</f>
        <v>0</v>
      </c>
      <c r="BF245" s="240">
        <f>IF(N245="snížená",J245,0)</f>
        <v>0</v>
      </c>
      <c r="BG245" s="240">
        <f>IF(N245="zákl. přenesená",J245,0)</f>
        <v>0</v>
      </c>
      <c r="BH245" s="240">
        <f>IF(N245="sníž. přenesená",J245,0)</f>
        <v>0</v>
      </c>
      <c r="BI245" s="240">
        <f>IF(N245="nulová",J245,0)</f>
        <v>0</v>
      </c>
      <c r="BJ245" s="19" t="s">
        <v>84</v>
      </c>
      <c r="BK245" s="240">
        <f>ROUND(I245*H245,2)</f>
        <v>0</v>
      </c>
      <c r="BL245" s="19" t="s">
        <v>169</v>
      </c>
      <c r="BM245" s="239" t="s">
        <v>1640</v>
      </c>
    </row>
    <row r="246" s="2" customFormat="1">
      <c r="A246" s="40"/>
      <c r="B246" s="41"/>
      <c r="C246" s="42"/>
      <c r="D246" s="241" t="s">
        <v>171</v>
      </c>
      <c r="E246" s="42"/>
      <c r="F246" s="242" t="s">
        <v>1641</v>
      </c>
      <c r="G246" s="42"/>
      <c r="H246" s="42"/>
      <c r="I246" s="148"/>
      <c r="J246" s="42"/>
      <c r="K246" s="42"/>
      <c r="L246" s="46"/>
      <c r="M246" s="243"/>
      <c r="N246" s="244"/>
      <c r="O246" s="86"/>
      <c r="P246" s="86"/>
      <c r="Q246" s="86"/>
      <c r="R246" s="86"/>
      <c r="S246" s="86"/>
      <c r="T246" s="87"/>
      <c r="U246" s="40"/>
      <c r="V246" s="40"/>
      <c r="W246" s="40"/>
      <c r="X246" s="40"/>
      <c r="Y246" s="40"/>
      <c r="Z246" s="40"/>
      <c r="AA246" s="40"/>
      <c r="AB246" s="40"/>
      <c r="AC246" s="40"/>
      <c r="AD246" s="40"/>
      <c r="AE246" s="40"/>
      <c r="AT246" s="19" t="s">
        <v>171</v>
      </c>
      <c r="AU246" s="19" t="s">
        <v>86</v>
      </c>
    </row>
    <row r="247" s="13" customFormat="1">
      <c r="A247" s="13"/>
      <c r="B247" s="245"/>
      <c r="C247" s="246"/>
      <c r="D247" s="241" t="s">
        <v>173</v>
      </c>
      <c r="E247" s="247" t="s">
        <v>19</v>
      </c>
      <c r="F247" s="248" t="s">
        <v>1642</v>
      </c>
      <c r="G247" s="246"/>
      <c r="H247" s="249">
        <v>30.800000000000001</v>
      </c>
      <c r="I247" s="250"/>
      <c r="J247" s="246"/>
      <c r="K247" s="246"/>
      <c r="L247" s="251"/>
      <c r="M247" s="252"/>
      <c r="N247" s="253"/>
      <c r="O247" s="253"/>
      <c r="P247" s="253"/>
      <c r="Q247" s="253"/>
      <c r="R247" s="253"/>
      <c r="S247" s="253"/>
      <c r="T247" s="254"/>
      <c r="U247" s="13"/>
      <c r="V247" s="13"/>
      <c r="W247" s="13"/>
      <c r="X247" s="13"/>
      <c r="Y247" s="13"/>
      <c r="Z247" s="13"/>
      <c r="AA247" s="13"/>
      <c r="AB247" s="13"/>
      <c r="AC247" s="13"/>
      <c r="AD247" s="13"/>
      <c r="AE247" s="13"/>
      <c r="AT247" s="255" t="s">
        <v>173</v>
      </c>
      <c r="AU247" s="255" t="s">
        <v>86</v>
      </c>
      <c r="AV247" s="13" t="s">
        <v>86</v>
      </c>
      <c r="AW247" s="13" t="s">
        <v>37</v>
      </c>
      <c r="AX247" s="13" t="s">
        <v>76</v>
      </c>
      <c r="AY247" s="255" t="s">
        <v>162</v>
      </c>
    </row>
    <row r="248" s="13" customFormat="1">
      <c r="A248" s="13"/>
      <c r="B248" s="245"/>
      <c r="C248" s="246"/>
      <c r="D248" s="241" t="s">
        <v>173</v>
      </c>
      <c r="E248" s="247" t="s">
        <v>19</v>
      </c>
      <c r="F248" s="248" t="s">
        <v>1643</v>
      </c>
      <c r="G248" s="246"/>
      <c r="H248" s="249">
        <v>8.4000000000000004</v>
      </c>
      <c r="I248" s="250"/>
      <c r="J248" s="246"/>
      <c r="K248" s="246"/>
      <c r="L248" s="251"/>
      <c r="M248" s="252"/>
      <c r="N248" s="253"/>
      <c r="O248" s="253"/>
      <c r="P248" s="253"/>
      <c r="Q248" s="253"/>
      <c r="R248" s="253"/>
      <c r="S248" s="253"/>
      <c r="T248" s="254"/>
      <c r="U248" s="13"/>
      <c r="V248" s="13"/>
      <c r="W248" s="13"/>
      <c r="X248" s="13"/>
      <c r="Y248" s="13"/>
      <c r="Z248" s="13"/>
      <c r="AA248" s="13"/>
      <c r="AB248" s="13"/>
      <c r="AC248" s="13"/>
      <c r="AD248" s="13"/>
      <c r="AE248" s="13"/>
      <c r="AT248" s="255" t="s">
        <v>173</v>
      </c>
      <c r="AU248" s="255" t="s">
        <v>86</v>
      </c>
      <c r="AV248" s="13" t="s">
        <v>86</v>
      </c>
      <c r="AW248" s="13" t="s">
        <v>37</v>
      </c>
      <c r="AX248" s="13" t="s">
        <v>76</v>
      </c>
      <c r="AY248" s="255" t="s">
        <v>162</v>
      </c>
    </row>
    <row r="249" s="13" customFormat="1">
      <c r="A249" s="13"/>
      <c r="B249" s="245"/>
      <c r="C249" s="246"/>
      <c r="D249" s="241" t="s">
        <v>173</v>
      </c>
      <c r="E249" s="247" t="s">
        <v>19</v>
      </c>
      <c r="F249" s="248" t="s">
        <v>1644</v>
      </c>
      <c r="G249" s="246"/>
      <c r="H249" s="249">
        <v>5.6399999999999997</v>
      </c>
      <c r="I249" s="250"/>
      <c r="J249" s="246"/>
      <c r="K249" s="246"/>
      <c r="L249" s="251"/>
      <c r="M249" s="252"/>
      <c r="N249" s="253"/>
      <c r="O249" s="253"/>
      <c r="P249" s="253"/>
      <c r="Q249" s="253"/>
      <c r="R249" s="253"/>
      <c r="S249" s="253"/>
      <c r="T249" s="254"/>
      <c r="U249" s="13"/>
      <c r="V249" s="13"/>
      <c r="W249" s="13"/>
      <c r="X249" s="13"/>
      <c r="Y249" s="13"/>
      <c r="Z249" s="13"/>
      <c r="AA249" s="13"/>
      <c r="AB249" s="13"/>
      <c r="AC249" s="13"/>
      <c r="AD249" s="13"/>
      <c r="AE249" s="13"/>
      <c r="AT249" s="255" t="s">
        <v>173</v>
      </c>
      <c r="AU249" s="255" t="s">
        <v>86</v>
      </c>
      <c r="AV249" s="13" t="s">
        <v>86</v>
      </c>
      <c r="AW249" s="13" t="s">
        <v>37</v>
      </c>
      <c r="AX249" s="13" t="s">
        <v>76</v>
      </c>
      <c r="AY249" s="255" t="s">
        <v>162</v>
      </c>
    </row>
    <row r="250" s="13" customFormat="1">
      <c r="A250" s="13"/>
      <c r="B250" s="245"/>
      <c r="C250" s="246"/>
      <c r="D250" s="241" t="s">
        <v>173</v>
      </c>
      <c r="E250" s="247" t="s">
        <v>19</v>
      </c>
      <c r="F250" s="248" t="s">
        <v>1645</v>
      </c>
      <c r="G250" s="246"/>
      <c r="H250" s="249">
        <v>1.2</v>
      </c>
      <c r="I250" s="250"/>
      <c r="J250" s="246"/>
      <c r="K250" s="246"/>
      <c r="L250" s="251"/>
      <c r="M250" s="252"/>
      <c r="N250" s="253"/>
      <c r="O250" s="253"/>
      <c r="P250" s="253"/>
      <c r="Q250" s="253"/>
      <c r="R250" s="253"/>
      <c r="S250" s="253"/>
      <c r="T250" s="254"/>
      <c r="U250" s="13"/>
      <c r="V250" s="13"/>
      <c r="W250" s="13"/>
      <c r="X250" s="13"/>
      <c r="Y250" s="13"/>
      <c r="Z250" s="13"/>
      <c r="AA250" s="13"/>
      <c r="AB250" s="13"/>
      <c r="AC250" s="13"/>
      <c r="AD250" s="13"/>
      <c r="AE250" s="13"/>
      <c r="AT250" s="255" t="s">
        <v>173</v>
      </c>
      <c r="AU250" s="255" t="s">
        <v>86</v>
      </c>
      <c r="AV250" s="13" t="s">
        <v>86</v>
      </c>
      <c r="AW250" s="13" t="s">
        <v>37</v>
      </c>
      <c r="AX250" s="13" t="s">
        <v>76</v>
      </c>
      <c r="AY250" s="255" t="s">
        <v>162</v>
      </c>
    </row>
    <row r="251" s="15" customFormat="1">
      <c r="A251" s="15"/>
      <c r="B251" s="267"/>
      <c r="C251" s="268"/>
      <c r="D251" s="241" t="s">
        <v>173</v>
      </c>
      <c r="E251" s="269" t="s">
        <v>19</v>
      </c>
      <c r="F251" s="270" t="s">
        <v>177</v>
      </c>
      <c r="G251" s="268"/>
      <c r="H251" s="271">
        <v>46.039999999999999</v>
      </c>
      <c r="I251" s="272"/>
      <c r="J251" s="268"/>
      <c r="K251" s="268"/>
      <c r="L251" s="273"/>
      <c r="M251" s="274"/>
      <c r="N251" s="275"/>
      <c r="O251" s="275"/>
      <c r="P251" s="275"/>
      <c r="Q251" s="275"/>
      <c r="R251" s="275"/>
      <c r="S251" s="275"/>
      <c r="T251" s="276"/>
      <c r="U251" s="15"/>
      <c r="V251" s="15"/>
      <c r="W251" s="15"/>
      <c r="X251" s="15"/>
      <c r="Y251" s="15"/>
      <c r="Z251" s="15"/>
      <c r="AA251" s="15"/>
      <c r="AB251" s="15"/>
      <c r="AC251" s="15"/>
      <c r="AD251" s="15"/>
      <c r="AE251" s="15"/>
      <c r="AT251" s="277" t="s">
        <v>173</v>
      </c>
      <c r="AU251" s="277" t="s">
        <v>86</v>
      </c>
      <c r="AV251" s="15" t="s">
        <v>169</v>
      </c>
      <c r="AW251" s="15" t="s">
        <v>37</v>
      </c>
      <c r="AX251" s="15" t="s">
        <v>84</v>
      </c>
      <c r="AY251" s="277" t="s">
        <v>162</v>
      </c>
    </row>
    <row r="252" s="2" customFormat="1" ht="21.75" customHeight="1">
      <c r="A252" s="40"/>
      <c r="B252" s="41"/>
      <c r="C252" s="228" t="s">
        <v>382</v>
      </c>
      <c r="D252" s="228" t="s">
        <v>164</v>
      </c>
      <c r="E252" s="229" t="s">
        <v>1646</v>
      </c>
      <c r="F252" s="230" t="s">
        <v>1647</v>
      </c>
      <c r="G252" s="231" t="s">
        <v>167</v>
      </c>
      <c r="H252" s="232">
        <v>5.0899999999999999</v>
      </c>
      <c r="I252" s="233"/>
      <c r="J252" s="234">
        <f>ROUND(I252*H252,2)</f>
        <v>0</v>
      </c>
      <c r="K252" s="230" t="s">
        <v>168</v>
      </c>
      <c r="L252" s="46"/>
      <c r="M252" s="235" t="s">
        <v>19</v>
      </c>
      <c r="N252" s="236" t="s">
        <v>47</v>
      </c>
      <c r="O252" s="86"/>
      <c r="P252" s="237">
        <f>O252*H252</f>
        <v>0</v>
      </c>
      <c r="Q252" s="237">
        <v>0.0083199999999999993</v>
      </c>
      <c r="R252" s="237">
        <f>Q252*H252</f>
        <v>0.042348799999999992</v>
      </c>
      <c r="S252" s="237">
        <v>0</v>
      </c>
      <c r="T252" s="238">
        <f>S252*H252</f>
        <v>0</v>
      </c>
      <c r="U252" s="40"/>
      <c r="V252" s="40"/>
      <c r="W252" s="40"/>
      <c r="X252" s="40"/>
      <c r="Y252" s="40"/>
      <c r="Z252" s="40"/>
      <c r="AA252" s="40"/>
      <c r="AB252" s="40"/>
      <c r="AC252" s="40"/>
      <c r="AD252" s="40"/>
      <c r="AE252" s="40"/>
      <c r="AR252" s="239" t="s">
        <v>169</v>
      </c>
      <c r="AT252" s="239" t="s">
        <v>164</v>
      </c>
      <c r="AU252" s="239" t="s">
        <v>86</v>
      </c>
      <c r="AY252" s="19" t="s">
        <v>162</v>
      </c>
      <c r="BE252" s="240">
        <f>IF(N252="základní",J252,0)</f>
        <v>0</v>
      </c>
      <c r="BF252" s="240">
        <f>IF(N252="snížená",J252,0)</f>
        <v>0</v>
      </c>
      <c r="BG252" s="240">
        <f>IF(N252="zákl. přenesená",J252,0)</f>
        <v>0</v>
      </c>
      <c r="BH252" s="240">
        <f>IF(N252="sníž. přenesená",J252,0)</f>
        <v>0</v>
      </c>
      <c r="BI252" s="240">
        <f>IF(N252="nulová",J252,0)</f>
        <v>0</v>
      </c>
      <c r="BJ252" s="19" t="s">
        <v>84</v>
      </c>
      <c r="BK252" s="240">
        <f>ROUND(I252*H252,2)</f>
        <v>0</v>
      </c>
      <c r="BL252" s="19" t="s">
        <v>169</v>
      </c>
      <c r="BM252" s="239" t="s">
        <v>1648</v>
      </c>
    </row>
    <row r="253" s="2" customFormat="1">
      <c r="A253" s="40"/>
      <c r="B253" s="41"/>
      <c r="C253" s="42"/>
      <c r="D253" s="241" t="s">
        <v>171</v>
      </c>
      <c r="E253" s="42"/>
      <c r="F253" s="242" t="s">
        <v>1649</v>
      </c>
      <c r="G253" s="42"/>
      <c r="H253" s="42"/>
      <c r="I253" s="148"/>
      <c r="J253" s="42"/>
      <c r="K253" s="42"/>
      <c r="L253" s="46"/>
      <c r="M253" s="243"/>
      <c r="N253" s="244"/>
      <c r="O253" s="86"/>
      <c r="P253" s="86"/>
      <c r="Q253" s="86"/>
      <c r="R253" s="86"/>
      <c r="S253" s="86"/>
      <c r="T253" s="87"/>
      <c r="U253" s="40"/>
      <c r="V253" s="40"/>
      <c r="W253" s="40"/>
      <c r="X253" s="40"/>
      <c r="Y253" s="40"/>
      <c r="Z253" s="40"/>
      <c r="AA253" s="40"/>
      <c r="AB253" s="40"/>
      <c r="AC253" s="40"/>
      <c r="AD253" s="40"/>
      <c r="AE253" s="40"/>
      <c r="AT253" s="19" t="s">
        <v>171</v>
      </c>
      <c r="AU253" s="19" t="s">
        <v>86</v>
      </c>
    </row>
    <row r="254" s="13" customFormat="1">
      <c r="A254" s="13"/>
      <c r="B254" s="245"/>
      <c r="C254" s="246"/>
      <c r="D254" s="241" t="s">
        <v>173</v>
      </c>
      <c r="E254" s="247" t="s">
        <v>19</v>
      </c>
      <c r="F254" s="248" t="s">
        <v>1650</v>
      </c>
      <c r="G254" s="246"/>
      <c r="H254" s="249">
        <v>2.4500000000000002</v>
      </c>
      <c r="I254" s="250"/>
      <c r="J254" s="246"/>
      <c r="K254" s="246"/>
      <c r="L254" s="251"/>
      <c r="M254" s="252"/>
      <c r="N254" s="253"/>
      <c r="O254" s="253"/>
      <c r="P254" s="253"/>
      <c r="Q254" s="253"/>
      <c r="R254" s="253"/>
      <c r="S254" s="253"/>
      <c r="T254" s="254"/>
      <c r="U254" s="13"/>
      <c r="V254" s="13"/>
      <c r="W254" s="13"/>
      <c r="X254" s="13"/>
      <c r="Y254" s="13"/>
      <c r="Z254" s="13"/>
      <c r="AA254" s="13"/>
      <c r="AB254" s="13"/>
      <c r="AC254" s="13"/>
      <c r="AD254" s="13"/>
      <c r="AE254" s="13"/>
      <c r="AT254" s="255" t="s">
        <v>173</v>
      </c>
      <c r="AU254" s="255" t="s">
        <v>86</v>
      </c>
      <c r="AV254" s="13" t="s">
        <v>86</v>
      </c>
      <c r="AW254" s="13" t="s">
        <v>37</v>
      </c>
      <c r="AX254" s="13" t="s">
        <v>76</v>
      </c>
      <c r="AY254" s="255" t="s">
        <v>162</v>
      </c>
    </row>
    <row r="255" s="13" customFormat="1">
      <c r="A255" s="13"/>
      <c r="B255" s="245"/>
      <c r="C255" s="246"/>
      <c r="D255" s="241" t="s">
        <v>173</v>
      </c>
      <c r="E255" s="247" t="s">
        <v>19</v>
      </c>
      <c r="F255" s="248" t="s">
        <v>1651</v>
      </c>
      <c r="G255" s="246"/>
      <c r="H255" s="249">
        <v>1.6000000000000001</v>
      </c>
      <c r="I255" s="250"/>
      <c r="J255" s="246"/>
      <c r="K255" s="246"/>
      <c r="L255" s="251"/>
      <c r="M255" s="252"/>
      <c r="N255" s="253"/>
      <c r="O255" s="253"/>
      <c r="P255" s="253"/>
      <c r="Q255" s="253"/>
      <c r="R255" s="253"/>
      <c r="S255" s="253"/>
      <c r="T255" s="254"/>
      <c r="U255" s="13"/>
      <c r="V255" s="13"/>
      <c r="W255" s="13"/>
      <c r="X255" s="13"/>
      <c r="Y255" s="13"/>
      <c r="Z255" s="13"/>
      <c r="AA255" s="13"/>
      <c r="AB255" s="13"/>
      <c r="AC255" s="13"/>
      <c r="AD255" s="13"/>
      <c r="AE255" s="13"/>
      <c r="AT255" s="255" t="s">
        <v>173</v>
      </c>
      <c r="AU255" s="255" t="s">
        <v>86</v>
      </c>
      <c r="AV255" s="13" t="s">
        <v>86</v>
      </c>
      <c r="AW255" s="13" t="s">
        <v>37</v>
      </c>
      <c r="AX255" s="13" t="s">
        <v>76</v>
      </c>
      <c r="AY255" s="255" t="s">
        <v>162</v>
      </c>
    </row>
    <row r="256" s="13" customFormat="1">
      <c r="A256" s="13"/>
      <c r="B256" s="245"/>
      <c r="C256" s="246"/>
      <c r="D256" s="241" t="s">
        <v>173</v>
      </c>
      <c r="E256" s="247" t="s">
        <v>19</v>
      </c>
      <c r="F256" s="248" t="s">
        <v>1652</v>
      </c>
      <c r="G256" s="246"/>
      <c r="H256" s="249">
        <v>1.04</v>
      </c>
      <c r="I256" s="250"/>
      <c r="J256" s="246"/>
      <c r="K256" s="246"/>
      <c r="L256" s="251"/>
      <c r="M256" s="252"/>
      <c r="N256" s="253"/>
      <c r="O256" s="253"/>
      <c r="P256" s="253"/>
      <c r="Q256" s="253"/>
      <c r="R256" s="253"/>
      <c r="S256" s="253"/>
      <c r="T256" s="254"/>
      <c r="U256" s="13"/>
      <c r="V256" s="13"/>
      <c r="W256" s="13"/>
      <c r="X256" s="13"/>
      <c r="Y256" s="13"/>
      <c r="Z256" s="13"/>
      <c r="AA256" s="13"/>
      <c r="AB256" s="13"/>
      <c r="AC256" s="13"/>
      <c r="AD256" s="13"/>
      <c r="AE256" s="13"/>
      <c r="AT256" s="255" t="s">
        <v>173</v>
      </c>
      <c r="AU256" s="255" t="s">
        <v>86</v>
      </c>
      <c r="AV256" s="13" t="s">
        <v>86</v>
      </c>
      <c r="AW256" s="13" t="s">
        <v>37</v>
      </c>
      <c r="AX256" s="13" t="s">
        <v>76</v>
      </c>
      <c r="AY256" s="255" t="s">
        <v>162</v>
      </c>
    </row>
    <row r="257" s="15" customFormat="1">
      <c r="A257" s="15"/>
      <c r="B257" s="267"/>
      <c r="C257" s="268"/>
      <c r="D257" s="241" t="s">
        <v>173</v>
      </c>
      <c r="E257" s="269" t="s">
        <v>19</v>
      </c>
      <c r="F257" s="270" t="s">
        <v>177</v>
      </c>
      <c r="G257" s="268"/>
      <c r="H257" s="271">
        <v>5.0899999999999999</v>
      </c>
      <c r="I257" s="272"/>
      <c r="J257" s="268"/>
      <c r="K257" s="268"/>
      <c r="L257" s="273"/>
      <c r="M257" s="274"/>
      <c r="N257" s="275"/>
      <c r="O257" s="275"/>
      <c r="P257" s="275"/>
      <c r="Q257" s="275"/>
      <c r="R257" s="275"/>
      <c r="S257" s="275"/>
      <c r="T257" s="276"/>
      <c r="U257" s="15"/>
      <c r="V257" s="15"/>
      <c r="W257" s="15"/>
      <c r="X257" s="15"/>
      <c r="Y257" s="15"/>
      <c r="Z257" s="15"/>
      <c r="AA257" s="15"/>
      <c r="AB257" s="15"/>
      <c r="AC257" s="15"/>
      <c r="AD257" s="15"/>
      <c r="AE257" s="15"/>
      <c r="AT257" s="277" t="s">
        <v>173</v>
      </c>
      <c r="AU257" s="277" t="s">
        <v>86</v>
      </c>
      <c r="AV257" s="15" t="s">
        <v>169</v>
      </c>
      <c r="AW257" s="15" t="s">
        <v>37</v>
      </c>
      <c r="AX257" s="15" t="s">
        <v>84</v>
      </c>
      <c r="AY257" s="277" t="s">
        <v>162</v>
      </c>
    </row>
    <row r="258" s="2" customFormat="1" ht="16.5" customHeight="1">
      <c r="A258" s="40"/>
      <c r="B258" s="41"/>
      <c r="C258" s="288" t="s">
        <v>387</v>
      </c>
      <c r="D258" s="288" t="s">
        <v>346</v>
      </c>
      <c r="E258" s="289" t="s">
        <v>1653</v>
      </c>
      <c r="F258" s="290" t="s">
        <v>1654</v>
      </c>
      <c r="G258" s="291" t="s">
        <v>167</v>
      </c>
      <c r="H258" s="292">
        <v>5.1920000000000002</v>
      </c>
      <c r="I258" s="293"/>
      <c r="J258" s="294">
        <f>ROUND(I258*H258,2)</f>
        <v>0</v>
      </c>
      <c r="K258" s="290" t="s">
        <v>168</v>
      </c>
      <c r="L258" s="295"/>
      <c r="M258" s="296" t="s">
        <v>19</v>
      </c>
      <c r="N258" s="297" t="s">
        <v>47</v>
      </c>
      <c r="O258" s="86"/>
      <c r="P258" s="237">
        <f>O258*H258</f>
        <v>0</v>
      </c>
      <c r="Q258" s="237">
        <v>0.0020400000000000001</v>
      </c>
      <c r="R258" s="237">
        <f>Q258*H258</f>
        <v>0.010591680000000001</v>
      </c>
      <c r="S258" s="237">
        <v>0</v>
      </c>
      <c r="T258" s="238">
        <f>S258*H258</f>
        <v>0</v>
      </c>
      <c r="U258" s="40"/>
      <c r="V258" s="40"/>
      <c r="W258" s="40"/>
      <c r="X258" s="40"/>
      <c r="Y258" s="40"/>
      <c r="Z258" s="40"/>
      <c r="AA258" s="40"/>
      <c r="AB258" s="40"/>
      <c r="AC258" s="40"/>
      <c r="AD258" s="40"/>
      <c r="AE258" s="40"/>
      <c r="AR258" s="239" t="s">
        <v>211</v>
      </c>
      <c r="AT258" s="239" t="s">
        <v>346</v>
      </c>
      <c r="AU258" s="239" t="s">
        <v>86</v>
      </c>
      <c r="AY258" s="19" t="s">
        <v>162</v>
      </c>
      <c r="BE258" s="240">
        <f>IF(N258="základní",J258,0)</f>
        <v>0</v>
      </c>
      <c r="BF258" s="240">
        <f>IF(N258="snížená",J258,0)</f>
        <v>0</v>
      </c>
      <c r="BG258" s="240">
        <f>IF(N258="zákl. přenesená",J258,0)</f>
        <v>0</v>
      </c>
      <c r="BH258" s="240">
        <f>IF(N258="sníž. přenesená",J258,0)</f>
        <v>0</v>
      </c>
      <c r="BI258" s="240">
        <f>IF(N258="nulová",J258,0)</f>
        <v>0</v>
      </c>
      <c r="BJ258" s="19" t="s">
        <v>84</v>
      </c>
      <c r="BK258" s="240">
        <f>ROUND(I258*H258,2)</f>
        <v>0</v>
      </c>
      <c r="BL258" s="19" t="s">
        <v>169</v>
      </c>
      <c r="BM258" s="239" t="s">
        <v>1655</v>
      </c>
    </row>
    <row r="259" s="2" customFormat="1">
      <c r="A259" s="40"/>
      <c r="B259" s="41"/>
      <c r="C259" s="42"/>
      <c r="D259" s="241" t="s">
        <v>356</v>
      </c>
      <c r="E259" s="42"/>
      <c r="F259" s="242" t="s">
        <v>1656</v>
      </c>
      <c r="G259" s="42"/>
      <c r="H259" s="42"/>
      <c r="I259" s="148"/>
      <c r="J259" s="42"/>
      <c r="K259" s="42"/>
      <c r="L259" s="46"/>
      <c r="M259" s="243"/>
      <c r="N259" s="244"/>
      <c r="O259" s="86"/>
      <c r="P259" s="86"/>
      <c r="Q259" s="86"/>
      <c r="R259" s="86"/>
      <c r="S259" s="86"/>
      <c r="T259" s="87"/>
      <c r="U259" s="40"/>
      <c r="V259" s="40"/>
      <c r="W259" s="40"/>
      <c r="X259" s="40"/>
      <c r="Y259" s="40"/>
      <c r="Z259" s="40"/>
      <c r="AA259" s="40"/>
      <c r="AB259" s="40"/>
      <c r="AC259" s="40"/>
      <c r="AD259" s="40"/>
      <c r="AE259" s="40"/>
      <c r="AT259" s="19" t="s">
        <v>356</v>
      </c>
      <c r="AU259" s="19" t="s">
        <v>86</v>
      </c>
    </row>
    <row r="260" s="13" customFormat="1">
      <c r="A260" s="13"/>
      <c r="B260" s="245"/>
      <c r="C260" s="246"/>
      <c r="D260" s="241" t="s">
        <v>173</v>
      </c>
      <c r="E260" s="246"/>
      <c r="F260" s="248" t="s">
        <v>1657</v>
      </c>
      <c r="G260" s="246"/>
      <c r="H260" s="249">
        <v>5.1920000000000002</v>
      </c>
      <c r="I260" s="250"/>
      <c r="J260" s="246"/>
      <c r="K260" s="246"/>
      <c r="L260" s="251"/>
      <c r="M260" s="252"/>
      <c r="N260" s="253"/>
      <c r="O260" s="253"/>
      <c r="P260" s="253"/>
      <c r="Q260" s="253"/>
      <c r="R260" s="253"/>
      <c r="S260" s="253"/>
      <c r="T260" s="254"/>
      <c r="U260" s="13"/>
      <c r="V260" s="13"/>
      <c r="W260" s="13"/>
      <c r="X260" s="13"/>
      <c r="Y260" s="13"/>
      <c r="Z260" s="13"/>
      <c r="AA260" s="13"/>
      <c r="AB260" s="13"/>
      <c r="AC260" s="13"/>
      <c r="AD260" s="13"/>
      <c r="AE260" s="13"/>
      <c r="AT260" s="255" t="s">
        <v>173</v>
      </c>
      <c r="AU260" s="255" t="s">
        <v>86</v>
      </c>
      <c r="AV260" s="13" t="s">
        <v>86</v>
      </c>
      <c r="AW260" s="13" t="s">
        <v>4</v>
      </c>
      <c r="AX260" s="13" t="s">
        <v>84</v>
      </c>
      <c r="AY260" s="255" t="s">
        <v>162</v>
      </c>
    </row>
    <row r="261" s="2" customFormat="1" ht="21.75" customHeight="1">
      <c r="A261" s="40"/>
      <c r="B261" s="41"/>
      <c r="C261" s="228" t="s">
        <v>393</v>
      </c>
      <c r="D261" s="228" t="s">
        <v>164</v>
      </c>
      <c r="E261" s="229" t="s">
        <v>1658</v>
      </c>
      <c r="F261" s="230" t="s">
        <v>1659</v>
      </c>
      <c r="G261" s="231" t="s">
        <v>202</v>
      </c>
      <c r="H261" s="232">
        <v>1</v>
      </c>
      <c r="I261" s="233"/>
      <c r="J261" s="234">
        <f>ROUND(I261*H261,2)</f>
        <v>0</v>
      </c>
      <c r="K261" s="230" t="s">
        <v>168</v>
      </c>
      <c r="L261" s="46"/>
      <c r="M261" s="235" t="s">
        <v>19</v>
      </c>
      <c r="N261" s="236" t="s">
        <v>47</v>
      </c>
      <c r="O261" s="86"/>
      <c r="P261" s="237">
        <f>O261*H261</f>
        <v>0</v>
      </c>
      <c r="Q261" s="237">
        <v>0.0017600000000000001</v>
      </c>
      <c r="R261" s="237">
        <f>Q261*H261</f>
        <v>0.0017600000000000001</v>
      </c>
      <c r="S261" s="237">
        <v>0</v>
      </c>
      <c r="T261" s="238">
        <f>S261*H261</f>
        <v>0</v>
      </c>
      <c r="U261" s="40"/>
      <c r="V261" s="40"/>
      <c r="W261" s="40"/>
      <c r="X261" s="40"/>
      <c r="Y261" s="40"/>
      <c r="Z261" s="40"/>
      <c r="AA261" s="40"/>
      <c r="AB261" s="40"/>
      <c r="AC261" s="40"/>
      <c r="AD261" s="40"/>
      <c r="AE261" s="40"/>
      <c r="AR261" s="239" t="s">
        <v>169</v>
      </c>
      <c r="AT261" s="239" t="s">
        <v>164</v>
      </c>
      <c r="AU261" s="239" t="s">
        <v>86</v>
      </c>
      <c r="AY261" s="19" t="s">
        <v>162</v>
      </c>
      <c r="BE261" s="240">
        <f>IF(N261="základní",J261,0)</f>
        <v>0</v>
      </c>
      <c r="BF261" s="240">
        <f>IF(N261="snížená",J261,0)</f>
        <v>0</v>
      </c>
      <c r="BG261" s="240">
        <f>IF(N261="zákl. přenesená",J261,0)</f>
        <v>0</v>
      </c>
      <c r="BH261" s="240">
        <f>IF(N261="sníž. přenesená",J261,0)</f>
        <v>0</v>
      </c>
      <c r="BI261" s="240">
        <f>IF(N261="nulová",J261,0)</f>
        <v>0</v>
      </c>
      <c r="BJ261" s="19" t="s">
        <v>84</v>
      </c>
      <c r="BK261" s="240">
        <f>ROUND(I261*H261,2)</f>
        <v>0</v>
      </c>
      <c r="BL261" s="19" t="s">
        <v>169</v>
      </c>
      <c r="BM261" s="239" t="s">
        <v>1660</v>
      </c>
    </row>
    <row r="262" s="2" customFormat="1">
      <c r="A262" s="40"/>
      <c r="B262" s="41"/>
      <c r="C262" s="42"/>
      <c r="D262" s="241" t="s">
        <v>171</v>
      </c>
      <c r="E262" s="42"/>
      <c r="F262" s="242" t="s">
        <v>1661</v>
      </c>
      <c r="G262" s="42"/>
      <c r="H262" s="42"/>
      <c r="I262" s="148"/>
      <c r="J262" s="42"/>
      <c r="K262" s="42"/>
      <c r="L262" s="46"/>
      <c r="M262" s="243"/>
      <c r="N262" s="244"/>
      <c r="O262" s="86"/>
      <c r="P262" s="86"/>
      <c r="Q262" s="86"/>
      <c r="R262" s="86"/>
      <c r="S262" s="86"/>
      <c r="T262" s="87"/>
      <c r="U262" s="40"/>
      <c r="V262" s="40"/>
      <c r="W262" s="40"/>
      <c r="X262" s="40"/>
      <c r="Y262" s="40"/>
      <c r="Z262" s="40"/>
      <c r="AA262" s="40"/>
      <c r="AB262" s="40"/>
      <c r="AC262" s="40"/>
      <c r="AD262" s="40"/>
      <c r="AE262" s="40"/>
      <c r="AT262" s="19" t="s">
        <v>171</v>
      </c>
      <c r="AU262" s="19" t="s">
        <v>86</v>
      </c>
    </row>
    <row r="263" s="13" customFormat="1">
      <c r="A263" s="13"/>
      <c r="B263" s="245"/>
      <c r="C263" s="246"/>
      <c r="D263" s="241" t="s">
        <v>173</v>
      </c>
      <c r="E263" s="247" t="s">
        <v>19</v>
      </c>
      <c r="F263" s="248" t="s">
        <v>1662</v>
      </c>
      <c r="G263" s="246"/>
      <c r="H263" s="249">
        <v>1</v>
      </c>
      <c r="I263" s="250"/>
      <c r="J263" s="246"/>
      <c r="K263" s="246"/>
      <c r="L263" s="251"/>
      <c r="M263" s="252"/>
      <c r="N263" s="253"/>
      <c r="O263" s="253"/>
      <c r="P263" s="253"/>
      <c r="Q263" s="253"/>
      <c r="R263" s="253"/>
      <c r="S263" s="253"/>
      <c r="T263" s="254"/>
      <c r="U263" s="13"/>
      <c r="V263" s="13"/>
      <c r="W263" s="13"/>
      <c r="X263" s="13"/>
      <c r="Y263" s="13"/>
      <c r="Z263" s="13"/>
      <c r="AA263" s="13"/>
      <c r="AB263" s="13"/>
      <c r="AC263" s="13"/>
      <c r="AD263" s="13"/>
      <c r="AE263" s="13"/>
      <c r="AT263" s="255" t="s">
        <v>173</v>
      </c>
      <c r="AU263" s="255" t="s">
        <v>86</v>
      </c>
      <c r="AV263" s="13" t="s">
        <v>86</v>
      </c>
      <c r="AW263" s="13" t="s">
        <v>37</v>
      </c>
      <c r="AX263" s="13" t="s">
        <v>84</v>
      </c>
      <c r="AY263" s="255" t="s">
        <v>162</v>
      </c>
    </row>
    <row r="264" s="2" customFormat="1" ht="16.5" customHeight="1">
      <c r="A264" s="40"/>
      <c r="B264" s="41"/>
      <c r="C264" s="288" t="s">
        <v>398</v>
      </c>
      <c r="D264" s="288" t="s">
        <v>346</v>
      </c>
      <c r="E264" s="289" t="s">
        <v>1663</v>
      </c>
      <c r="F264" s="290" t="s">
        <v>1664</v>
      </c>
      <c r="G264" s="291" t="s">
        <v>167</v>
      </c>
      <c r="H264" s="292">
        <v>0.20000000000000001</v>
      </c>
      <c r="I264" s="293"/>
      <c r="J264" s="294">
        <f>ROUND(I264*H264,2)</f>
        <v>0</v>
      </c>
      <c r="K264" s="290" t="s">
        <v>168</v>
      </c>
      <c r="L264" s="295"/>
      <c r="M264" s="296" t="s">
        <v>19</v>
      </c>
      <c r="N264" s="297" t="s">
        <v>47</v>
      </c>
      <c r="O264" s="86"/>
      <c r="P264" s="237">
        <f>O264*H264</f>
        <v>0</v>
      </c>
      <c r="Q264" s="237">
        <v>0.0011999999999999999</v>
      </c>
      <c r="R264" s="237">
        <f>Q264*H264</f>
        <v>0.00023999999999999998</v>
      </c>
      <c r="S264" s="237">
        <v>0</v>
      </c>
      <c r="T264" s="238">
        <f>S264*H264</f>
        <v>0</v>
      </c>
      <c r="U264" s="40"/>
      <c r="V264" s="40"/>
      <c r="W264" s="40"/>
      <c r="X264" s="40"/>
      <c r="Y264" s="40"/>
      <c r="Z264" s="40"/>
      <c r="AA264" s="40"/>
      <c r="AB264" s="40"/>
      <c r="AC264" s="40"/>
      <c r="AD264" s="40"/>
      <c r="AE264" s="40"/>
      <c r="AR264" s="239" t="s">
        <v>211</v>
      </c>
      <c r="AT264" s="239" t="s">
        <v>346</v>
      </c>
      <c r="AU264" s="239" t="s">
        <v>86</v>
      </c>
      <c r="AY264" s="19" t="s">
        <v>162</v>
      </c>
      <c r="BE264" s="240">
        <f>IF(N264="základní",J264,0)</f>
        <v>0</v>
      </c>
      <c r="BF264" s="240">
        <f>IF(N264="snížená",J264,0)</f>
        <v>0</v>
      </c>
      <c r="BG264" s="240">
        <f>IF(N264="zákl. přenesená",J264,0)</f>
        <v>0</v>
      </c>
      <c r="BH264" s="240">
        <f>IF(N264="sníž. přenesená",J264,0)</f>
        <v>0</v>
      </c>
      <c r="BI264" s="240">
        <f>IF(N264="nulová",J264,0)</f>
        <v>0</v>
      </c>
      <c r="BJ264" s="19" t="s">
        <v>84</v>
      </c>
      <c r="BK264" s="240">
        <f>ROUND(I264*H264,2)</f>
        <v>0</v>
      </c>
      <c r="BL264" s="19" t="s">
        <v>169</v>
      </c>
      <c r="BM264" s="239" t="s">
        <v>1665</v>
      </c>
    </row>
    <row r="265" s="13" customFormat="1">
      <c r="A265" s="13"/>
      <c r="B265" s="245"/>
      <c r="C265" s="246"/>
      <c r="D265" s="241" t="s">
        <v>173</v>
      </c>
      <c r="E265" s="247" t="s">
        <v>19</v>
      </c>
      <c r="F265" s="248" t="s">
        <v>1666</v>
      </c>
      <c r="G265" s="246"/>
      <c r="H265" s="249">
        <v>0.20000000000000001</v>
      </c>
      <c r="I265" s="250"/>
      <c r="J265" s="246"/>
      <c r="K265" s="246"/>
      <c r="L265" s="251"/>
      <c r="M265" s="252"/>
      <c r="N265" s="253"/>
      <c r="O265" s="253"/>
      <c r="P265" s="253"/>
      <c r="Q265" s="253"/>
      <c r="R265" s="253"/>
      <c r="S265" s="253"/>
      <c r="T265" s="254"/>
      <c r="U265" s="13"/>
      <c r="V265" s="13"/>
      <c r="W265" s="13"/>
      <c r="X265" s="13"/>
      <c r="Y265" s="13"/>
      <c r="Z265" s="13"/>
      <c r="AA265" s="13"/>
      <c r="AB265" s="13"/>
      <c r="AC265" s="13"/>
      <c r="AD265" s="13"/>
      <c r="AE265" s="13"/>
      <c r="AT265" s="255" t="s">
        <v>173</v>
      </c>
      <c r="AU265" s="255" t="s">
        <v>86</v>
      </c>
      <c r="AV265" s="13" t="s">
        <v>86</v>
      </c>
      <c r="AW265" s="13" t="s">
        <v>37</v>
      </c>
      <c r="AX265" s="13" t="s">
        <v>84</v>
      </c>
      <c r="AY265" s="255" t="s">
        <v>162</v>
      </c>
    </row>
    <row r="266" s="2" customFormat="1" ht="16.5" customHeight="1">
      <c r="A266" s="40"/>
      <c r="B266" s="41"/>
      <c r="C266" s="228" t="s">
        <v>404</v>
      </c>
      <c r="D266" s="228" t="s">
        <v>164</v>
      </c>
      <c r="E266" s="229" t="s">
        <v>1667</v>
      </c>
      <c r="F266" s="230" t="s">
        <v>1668</v>
      </c>
      <c r="G266" s="231" t="s">
        <v>202</v>
      </c>
      <c r="H266" s="232">
        <v>12</v>
      </c>
      <c r="I266" s="233"/>
      <c r="J266" s="234">
        <f>ROUND(I266*H266,2)</f>
        <v>0</v>
      </c>
      <c r="K266" s="230" t="s">
        <v>168</v>
      </c>
      <c r="L266" s="46"/>
      <c r="M266" s="235" t="s">
        <v>19</v>
      </c>
      <c r="N266" s="236" t="s">
        <v>47</v>
      </c>
      <c r="O266" s="86"/>
      <c r="P266" s="237">
        <f>O266*H266</f>
        <v>0</v>
      </c>
      <c r="Q266" s="237">
        <v>0.00025000000000000001</v>
      </c>
      <c r="R266" s="237">
        <f>Q266*H266</f>
        <v>0.0030000000000000001</v>
      </c>
      <c r="S266" s="237">
        <v>0</v>
      </c>
      <c r="T266" s="238">
        <f>S266*H266</f>
        <v>0</v>
      </c>
      <c r="U266" s="40"/>
      <c r="V266" s="40"/>
      <c r="W266" s="40"/>
      <c r="X266" s="40"/>
      <c r="Y266" s="40"/>
      <c r="Z266" s="40"/>
      <c r="AA266" s="40"/>
      <c r="AB266" s="40"/>
      <c r="AC266" s="40"/>
      <c r="AD266" s="40"/>
      <c r="AE266" s="40"/>
      <c r="AR266" s="239" t="s">
        <v>169</v>
      </c>
      <c r="AT266" s="239" t="s">
        <v>164</v>
      </c>
      <c r="AU266" s="239" t="s">
        <v>86</v>
      </c>
      <c r="AY266" s="19" t="s">
        <v>162</v>
      </c>
      <c r="BE266" s="240">
        <f>IF(N266="základní",J266,0)</f>
        <v>0</v>
      </c>
      <c r="BF266" s="240">
        <f>IF(N266="snížená",J266,0)</f>
        <v>0</v>
      </c>
      <c r="BG266" s="240">
        <f>IF(N266="zákl. přenesená",J266,0)</f>
        <v>0</v>
      </c>
      <c r="BH266" s="240">
        <f>IF(N266="sníž. přenesená",J266,0)</f>
        <v>0</v>
      </c>
      <c r="BI266" s="240">
        <f>IF(N266="nulová",J266,0)</f>
        <v>0</v>
      </c>
      <c r="BJ266" s="19" t="s">
        <v>84</v>
      </c>
      <c r="BK266" s="240">
        <f>ROUND(I266*H266,2)</f>
        <v>0</v>
      </c>
      <c r="BL266" s="19" t="s">
        <v>169</v>
      </c>
      <c r="BM266" s="239" t="s">
        <v>1669</v>
      </c>
    </row>
    <row r="267" s="2" customFormat="1">
      <c r="A267" s="40"/>
      <c r="B267" s="41"/>
      <c r="C267" s="42"/>
      <c r="D267" s="241" t="s">
        <v>171</v>
      </c>
      <c r="E267" s="42"/>
      <c r="F267" s="242" t="s">
        <v>1670</v>
      </c>
      <c r="G267" s="42"/>
      <c r="H267" s="42"/>
      <c r="I267" s="148"/>
      <c r="J267" s="42"/>
      <c r="K267" s="42"/>
      <c r="L267" s="46"/>
      <c r="M267" s="243"/>
      <c r="N267" s="244"/>
      <c r="O267" s="86"/>
      <c r="P267" s="86"/>
      <c r="Q267" s="86"/>
      <c r="R267" s="86"/>
      <c r="S267" s="86"/>
      <c r="T267" s="87"/>
      <c r="U267" s="40"/>
      <c r="V267" s="40"/>
      <c r="W267" s="40"/>
      <c r="X267" s="40"/>
      <c r="Y267" s="40"/>
      <c r="Z267" s="40"/>
      <c r="AA267" s="40"/>
      <c r="AB267" s="40"/>
      <c r="AC267" s="40"/>
      <c r="AD267" s="40"/>
      <c r="AE267" s="40"/>
      <c r="AT267" s="19" t="s">
        <v>171</v>
      </c>
      <c r="AU267" s="19" t="s">
        <v>86</v>
      </c>
    </row>
    <row r="268" s="13" customFormat="1">
      <c r="A268" s="13"/>
      <c r="B268" s="245"/>
      <c r="C268" s="246"/>
      <c r="D268" s="241" t="s">
        <v>173</v>
      </c>
      <c r="E268" s="247" t="s">
        <v>19</v>
      </c>
      <c r="F268" s="248" t="s">
        <v>1671</v>
      </c>
      <c r="G268" s="246"/>
      <c r="H268" s="249">
        <v>12</v>
      </c>
      <c r="I268" s="250"/>
      <c r="J268" s="246"/>
      <c r="K268" s="246"/>
      <c r="L268" s="251"/>
      <c r="M268" s="252"/>
      <c r="N268" s="253"/>
      <c r="O268" s="253"/>
      <c r="P268" s="253"/>
      <c r="Q268" s="253"/>
      <c r="R268" s="253"/>
      <c r="S268" s="253"/>
      <c r="T268" s="254"/>
      <c r="U268" s="13"/>
      <c r="V268" s="13"/>
      <c r="W268" s="13"/>
      <c r="X268" s="13"/>
      <c r="Y268" s="13"/>
      <c r="Z268" s="13"/>
      <c r="AA268" s="13"/>
      <c r="AB268" s="13"/>
      <c r="AC268" s="13"/>
      <c r="AD268" s="13"/>
      <c r="AE268" s="13"/>
      <c r="AT268" s="255" t="s">
        <v>173</v>
      </c>
      <c r="AU268" s="255" t="s">
        <v>86</v>
      </c>
      <c r="AV268" s="13" t="s">
        <v>86</v>
      </c>
      <c r="AW268" s="13" t="s">
        <v>37</v>
      </c>
      <c r="AX268" s="13" t="s">
        <v>76</v>
      </c>
      <c r="AY268" s="255" t="s">
        <v>162</v>
      </c>
    </row>
    <row r="269" s="15" customFormat="1">
      <c r="A269" s="15"/>
      <c r="B269" s="267"/>
      <c r="C269" s="268"/>
      <c r="D269" s="241" t="s">
        <v>173</v>
      </c>
      <c r="E269" s="269" t="s">
        <v>19</v>
      </c>
      <c r="F269" s="270" t="s">
        <v>177</v>
      </c>
      <c r="G269" s="268"/>
      <c r="H269" s="271">
        <v>12</v>
      </c>
      <c r="I269" s="272"/>
      <c r="J269" s="268"/>
      <c r="K269" s="268"/>
      <c r="L269" s="273"/>
      <c r="M269" s="274"/>
      <c r="N269" s="275"/>
      <c r="O269" s="275"/>
      <c r="P269" s="275"/>
      <c r="Q269" s="275"/>
      <c r="R269" s="275"/>
      <c r="S269" s="275"/>
      <c r="T269" s="276"/>
      <c r="U269" s="15"/>
      <c r="V269" s="15"/>
      <c r="W269" s="15"/>
      <c r="X269" s="15"/>
      <c r="Y269" s="15"/>
      <c r="Z269" s="15"/>
      <c r="AA269" s="15"/>
      <c r="AB269" s="15"/>
      <c r="AC269" s="15"/>
      <c r="AD269" s="15"/>
      <c r="AE269" s="15"/>
      <c r="AT269" s="277" t="s">
        <v>173</v>
      </c>
      <c r="AU269" s="277" t="s">
        <v>86</v>
      </c>
      <c r="AV269" s="15" t="s">
        <v>169</v>
      </c>
      <c r="AW269" s="15" t="s">
        <v>37</v>
      </c>
      <c r="AX269" s="15" t="s">
        <v>84</v>
      </c>
      <c r="AY269" s="277" t="s">
        <v>162</v>
      </c>
    </row>
    <row r="270" s="2" customFormat="1" ht="16.5" customHeight="1">
      <c r="A270" s="40"/>
      <c r="B270" s="41"/>
      <c r="C270" s="288" t="s">
        <v>411</v>
      </c>
      <c r="D270" s="288" t="s">
        <v>346</v>
      </c>
      <c r="E270" s="289" t="s">
        <v>1672</v>
      </c>
      <c r="F270" s="290" t="s">
        <v>1673</v>
      </c>
      <c r="G270" s="291" t="s">
        <v>202</v>
      </c>
      <c r="H270" s="292">
        <v>12.6</v>
      </c>
      <c r="I270" s="293"/>
      <c r="J270" s="294">
        <f>ROUND(I270*H270,2)</f>
        <v>0</v>
      </c>
      <c r="K270" s="290" t="s">
        <v>168</v>
      </c>
      <c r="L270" s="295"/>
      <c r="M270" s="296" t="s">
        <v>19</v>
      </c>
      <c r="N270" s="297" t="s">
        <v>47</v>
      </c>
      <c r="O270" s="86"/>
      <c r="P270" s="237">
        <f>O270*H270</f>
        <v>0</v>
      </c>
      <c r="Q270" s="237">
        <v>0.00029999999999999997</v>
      </c>
      <c r="R270" s="237">
        <f>Q270*H270</f>
        <v>0.0037799999999999995</v>
      </c>
      <c r="S270" s="237">
        <v>0</v>
      </c>
      <c r="T270" s="238">
        <f>S270*H270</f>
        <v>0</v>
      </c>
      <c r="U270" s="40"/>
      <c r="V270" s="40"/>
      <c r="W270" s="40"/>
      <c r="X270" s="40"/>
      <c r="Y270" s="40"/>
      <c r="Z270" s="40"/>
      <c r="AA270" s="40"/>
      <c r="AB270" s="40"/>
      <c r="AC270" s="40"/>
      <c r="AD270" s="40"/>
      <c r="AE270" s="40"/>
      <c r="AR270" s="239" t="s">
        <v>211</v>
      </c>
      <c r="AT270" s="239" t="s">
        <v>346</v>
      </c>
      <c r="AU270" s="239" t="s">
        <v>86</v>
      </c>
      <c r="AY270" s="19" t="s">
        <v>162</v>
      </c>
      <c r="BE270" s="240">
        <f>IF(N270="základní",J270,0)</f>
        <v>0</v>
      </c>
      <c r="BF270" s="240">
        <f>IF(N270="snížená",J270,0)</f>
        <v>0</v>
      </c>
      <c r="BG270" s="240">
        <f>IF(N270="zákl. přenesená",J270,0)</f>
        <v>0</v>
      </c>
      <c r="BH270" s="240">
        <f>IF(N270="sníž. přenesená",J270,0)</f>
        <v>0</v>
      </c>
      <c r="BI270" s="240">
        <f>IF(N270="nulová",J270,0)</f>
        <v>0</v>
      </c>
      <c r="BJ270" s="19" t="s">
        <v>84</v>
      </c>
      <c r="BK270" s="240">
        <f>ROUND(I270*H270,2)</f>
        <v>0</v>
      </c>
      <c r="BL270" s="19" t="s">
        <v>169</v>
      </c>
      <c r="BM270" s="239" t="s">
        <v>1674</v>
      </c>
    </row>
    <row r="271" s="13" customFormat="1">
      <c r="A271" s="13"/>
      <c r="B271" s="245"/>
      <c r="C271" s="246"/>
      <c r="D271" s="241" t="s">
        <v>173</v>
      </c>
      <c r="E271" s="246"/>
      <c r="F271" s="248" t="s">
        <v>1675</v>
      </c>
      <c r="G271" s="246"/>
      <c r="H271" s="249">
        <v>12.6</v>
      </c>
      <c r="I271" s="250"/>
      <c r="J271" s="246"/>
      <c r="K271" s="246"/>
      <c r="L271" s="251"/>
      <c r="M271" s="252"/>
      <c r="N271" s="253"/>
      <c r="O271" s="253"/>
      <c r="P271" s="253"/>
      <c r="Q271" s="253"/>
      <c r="R271" s="253"/>
      <c r="S271" s="253"/>
      <c r="T271" s="254"/>
      <c r="U271" s="13"/>
      <c r="V271" s="13"/>
      <c r="W271" s="13"/>
      <c r="X271" s="13"/>
      <c r="Y271" s="13"/>
      <c r="Z271" s="13"/>
      <c r="AA271" s="13"/>
      <c r="AB271" s="13"/>
      <c r="AC271" s="13"/>
      <c r="AD271" s="13"/>
      <c r="AE271" s="13"/>
      <c r="AT271" s="255" t="s">
        <v>173</v>
      </c>
      <c r="AU271" s="255" t="s">
        <v>86</v>
      </c>
      <c r="AV271" s="13" t="s">
        <v>86</v>
      </c>
      <c r="AW271" s="13" t="s">
        <v>4</v>
      </c>
      <c r="AX271" s="13" t="s">
        <v>84</v>
      </c>
      <c r="AY271" s="255" t="s">
        <v>162</v>
      </c>
    </row>
    <row r="272" s="2" customFormat="1" ht="16.5" customHeight="1">
      <c r="A272" s="40"/>
      <c r="B272" s="41"/>
      <c r="C272" s="228" t="s">
        <v>417</v>
      </c>
      <c r="D272" s="228" t="s">
        <v>164</v>
      </c>
      <c r="E272" s="229" t="s">
        <v>1676</v>
      </c>
      <c r="F272" s="230" t="s">
        <v>1677</v>
      </c>
      <c r="G272" s="231" t="s">
        <v>167</v>
      </c>
      <c r="H272" s="232">
        <v>42</v>
      </c>
      <c r="I272" s="233"/>
      <c r="J272" s="234">
        <f>ROUND(I272*H272,2)</f>
        <v>0</v>
      </c>
      <c r="K272" s="230" t="s">
        <v>168</v>
      </c>
      <c r="L272" s="46"/>
      <c r="M272" s="235" t="s">
        <v>19</v>
      </c>
      <c r="N272" s="236" t="s">
        <v>47</v>
      </c>
      <c r="O272" s="86"/>
      <c r="P272" s="237">
        <f>O272*H272</f>
        <v>0</v>
      </c>
      <c r="Q272" s="237">
        <v>0.023099999999999999</v>
      </c>
      <c r="R272" s="237">
        <f>Q272*H272</f>
        <v>0.97019999999999995</v>
      </c>
      <c r="S272" s="237">
        <v>0</v>
      </c>
      <c r="T272" s="238">
        <f>S272*H272</f>
        <v>0</v>
      </c>
      <c r="U272" s="40"/>
      <c r="V272" s="40"/>
      <c r="W272" s="40"/>
      <c r="X272" s="40"/>
      <c r="Y272" s="40"/>
      <c r="Z272" s="40"/>
      <c r="AA272" s="40"/>
      <c r="AB272" s="40"/>
      <c r="AC272" s="40"/>
      <c r="AD272" s="40"/>
      <c r="AE272" s="40"/>
      <c r="AR272" s="239" t="s">
        <v>169</v>
      </c>
      <c r="AT272" s="239" t="s">
        <v>164</v>
      </c>
      <c r="AU272" s="239" t="s">
        <v>86</v>
      </c>
      <c r="AY272" s="19" t="s">
        <v>162</v>
      </c>
      <c r="BE272" s="240">
        <f>IF(N272="základní",J272,0)</f>
        <v>0</v>
      </c>
      <c r="BF272" s="240">
        <f>IF(N272="snížená",J272,0)</f>
        <v>0</v>
      </c>
      <c r="BG272" s="240">
        <f>IF(N272="zákl. přenesená",J272,0)</f>
        <v>0</v>
      </c>
      <c r="BH272" s="240">
        <f>IF(N272="sníž. přenesená",J272,0)</f>
        <v>0</v>
      </c>
      <c r="BI272" s="240">
        <f>IF(N272="nulová",J272,0)</f>
        <v>0</v>
      </c>
      <c r="BJ272" s="19" t="s">
        <v>84</v>
      </c>
      <c r="BK272" s="240">
        <f>ROUND(I272*H272,2)</f>
        <v>0</v>
      </c>
      <c r="BL272" s="19" t="s">
        <v>169</v>
      </c>
      <c r="BM272" s="239" t="s">
        <v>1678</v>
      </c>
    </row>
    <row r="273" s="2" customFormat="1">
      <c r="A273" s="40"/>
      <c r="B273" s="41"/>
      <c r="C273" s="42"/>
      <c r="D273" s="241" t="s">
        <v>171</v>
      </c>
      <c r="E273" s="42"/>
      <c r="F273" s="242" t="s">
        <v>1679</v>
      </c>
      <c r="G273" s="42"/>
      <c r="H273" s="42"/>
      <c r="I273" s="148"/>
      <c r="J273" s="42"/>
      <c r="K273" s="42"/>
      <c r="L273" s="46"/>
      <c r="M273" s="243"/>
      <c r="N273" s="244"/>
      <c r="O273" s="86"/>
      <c r="P273" s="86"/>
      <c r="Q273" s="86"/>
      <c r="R273" s="86"/>
      <c r="S273" s="86"/>
      <c r="T273" s="87"/>
      <c r="U273" s="40"/>
      <c r="V273" s="40"/>
      <c r="W273" s="40"/>
      <c r="X273" s="40"/>
      <c r="Y273" s="40"/>
      <c r="Z273" s="40"/>
      <c r="AA273" s="40"/>
      <c r="AB273" s="40"/>
      <c r="AC273" s="40"/>
      <c r="AD273" s="40"/>
      <c r="AE273" s="40"/>
      <c r="AT273" s="19" t="s">
        <v>171</v>
      </c>
      <c r="AU273" s="19" t="s">
        <v>86</v>
      </c>
    </row>
    <row r="274" s="13" customFormat="1">
      <c r="A274" s="13"/>
      <c r="B274" s="245"/>
      <c r="C274" s="246"/>
      <c r="D274" s="241" t="s">
        <v>173</v>
      </c>
      <c r="E274" s="247" t="s">
        <v>19</v>
      </c>
      <c r="F274" s="248" t="s">
        <v>1637</v>
      </c>
      <c r="G274" s="246"/>
      <c r="H274" s="249">
        <v>42</v>
      </c>
      <c r="I274" s="250"/>
      <c r="J274" s="246"/>
      <c r="K274" s="246"/>
      <c r="L274" s="251"/>
      <c r="M274" s="252"/>
      <c r="N274" s="253"/>
      <c r="O274" s="253"/>
      <c r="P274" s="253"/>
      <c r="Q274" s="253"/>
      <c r="R274" s="253"/>
      <c r="S274" s="253"/>
      <c r="T274" s="254"/>
      <c r="U274" s="13"/>
      <c r="V274" s="13"/>
      <c r="W274" s="13"/>
      <c r="X274" s="13"/>
      <c r="Y274" s="13"/>
      <c r="Z274" s="13"/>
      <c r="AA274" s="13"/>
      <c r="AB274" s="13"/>
      <c r="AC274" s="13"/>
      <c r="AD274" s="13"/>
      <c r="AE274" s="13"/>
      <c r="AT274" s="255" t="s">
        <v>173</v>
      </c>
      <c r="AU274" s="255" t="s">
        <v>86</v>
      </c>
      <c r="AV274" s="13" t="s">
        <v>86</v>
      </c>
      <c r="AW274" s="13" t="s">
        <v>37</v>
      </c>
      <c r="AX274" s="13" t="s">
        <v>84</v>
      </c>
      <c r="AY274" s="255" t="s">
        <v>162</v>
      </c>
    </row>
    <row r="275" s="2" customFormat="1" ht="21.75" customHeight="1">
      <c r="A275" s="40"/>
      <c r="B275" s="41"/>
      <c r="C275" s="228" t="s">
        <v>421</v>
      </c>
      <c r="D275" s="228" t="s">
        <v>164</v>
      </c>
      <c r="E275" s="229" t="s">
        <v>1680</v>
      </c>
      <c r="F275" s="230" t="s">
        <v>1681</v>
      </c>
      <c r="G275" s="231" t="s">
        <v>167</v>
      </c>
      <c r="H275" s="232">
        <v>8.4000000000000004</v>
      </c>
      <c r="I275" s="233"/>
      <c r="J275" s="234">
        <f>ROUND(I275*H275,2)</f>
        <v>0</v>
      </c>
      <c r="K275" s="230" t="s">
        <v>168</v>
      </c>
      <c r="L275" s="46"/>
      <c r="M275" s="235" t="s">
        <v>19</v>
      </c>
      <c r="N275" s="236" t="s">
        <v>47</v>
      </c>
      <c r="O275" s="86"/>
      <c r="P275" s="237">
        <f>O275*H275</f>
        <v>0</v>
      </c>
      <c r="Q275" s="237">
        <v>0.00628</v>
      </c>
      <c r="R275" s="237">
        <f>Q275*H275</f>
        <v>0.052752</v>
      </c>
      <c r="S275" s="237">
        <v>0</v>
      </c>
      <c r="T275" s="238">
        <f>S275*H275</f>
        <v>0</v>
      </c>
      <c r="U275" s="40"/>
      <c r="V275" s="40"/>
      <c r="W275" s="40"/>
      <c r="X275" s="40"/>
      <c r="Y275" s="40"/>
      <c r="Z275" s="40"/>
      <c r="AA275" s="40"/>
      <c r="AB275" s="40"/>
      <c r="AC275" s="40"/>
      <c r="AD275" s="40"/>
      <c r="AE275" s="40"/>
      <c r="AR275" s="239" t="s">
        <v>169</v>
      </c>
      <c r="AT275" s="239" t="s">
        <v>164</v>
      </c>
      <c r="AU275" s="239" t="s">
        <v>86</v>
      </c>
      <c r="AY275" s="19" t="s">
        <v>162</v>
      </c>
      <c r="BE275" s="240">
        <f>IF(N275="základní",J275,0)</f>
        <v>0</v>
      </c>
      <c r="BF275" s="240">
        <f>IF(N275="snížená",J275,0)</f>
        <v>0</v>
      </c>
      <c r="BG275" s="240">
        <f>IF(N275="zákl. přenesená",J275,0)</f>
        <v>0</v>
      </c>
      <c r="BH275" s="240">
        <f>IF(N275="sníž. přenesená",J275,0)</f>
        <v>0</v>
      </c>
      <c r="BI275" s="240">
        <f>IF(N275="nulová",J275,0)</f>
        <v>0</v>
      </c>
      <c r="BJ275" s="19" t="s">
        <v>84</v>
      </c>
      <c r="BK275" s="240">
        <f>ROUND(I275*H275,2)</f>
        <v>0</v>
      </c>
      <c r="BL275" s="19" t="s">
        <v>169</v>
      </c>
      <c r="BM275" s="239" t="s">
        <v>1682</v>
      </c>
    </row>
    <row r="276" s="13" customFormat="1">
      <c r="A276" s="13"/>
      <c r="B276" s="245"/>
      <c r="C276" s="246"/>
      <c r="D276" s="241" t="s">
        <v>173</v>
      </c>
      <c r="E276" s="247" t="s">
        <v>19</v>
      </c>
      <c r="F276" s="248" t="s">
        <v>1683</v>
      </c>
      <c r="G276" s="246"/>
      <c r="H276" s="249">
        <v>8.4000000000000004</v>
      </c>
      <c r="I276" s="250"/>
      <c r="J276" s="246"/>
      <c r="K276" s="246"/>
      <c r="L276" s="251"/>
      <c r="M276" s="252"/>
      <c r="N276" s="253"/>
      <c r="O276" s="253"/>
      <c r="P276" s="253"/>
      <c r="Q276" s="253"/>
      <c r="R276" s="253"/>
      <c r="S276" s="253"/>
      <c r="T276" s="254"/>
      <c r="U276" s="13"/>
      <c r="V276" s="13"/>
      <c r="W276" s="13"/>
      <c r="X276" s="13"/>
      <c r="Y276" s="13"/>
      <c r="Z276" s="13"/>
      <c r="AA276" s="13"/>
      <c r="AB276" s="13"/>
      <c r="AC276" s="13"/>
      <c r="AD276" s="13"/>
      <c r="AE276" s="13"/>
      <c r="AT276" s="255" t="s">
        <v>173</v>
      </c>
      <c r="AU276" s="255" t="s">
        <v>86</v>
      </c>
      <c r="AV276" s="13" t="s">
        <v>86</v>
      </c>
      <c r="AW276" s="13" t="s">
        <v>37</v>
      </c>
      <c r="AX276" s="13" t="s">
        <v>84</v>
      </c>
      <c r="AY276" s="255" t="s">
        <v>162</v>
      </c>
    </row>
    <row r="277" s="2" customFormat="1" ht="21.75" customHeight="1">
      <c r="A277" s="40"/>
      <c r="B277" s="41"/>
      <c r="C277" s="228" t="s">
        <v>427</v>
      </c>
      <c r="D277" s="228" t="s">
        <v>164</v>
      </c>
      <c r="E277" s="229" t="s">
        <v>1684</v>
      </c>
      <c r="F277" s="230" t="s">
        <v>1685</v>
      </c>
      <c r="G277" s="231" t="s">
        <v>167</v>
      </c>
      <c r="H277" s="232">
        <v>30.800000000000001</v>
      </c>
      <c r="I277" s="233"/>
      <c r="J277" s="234">
        <f>ROUND(I277*H277,2)</f>
        <v>0</v>
      </c>
      <c r="K277" s="230" t="s">
        <v>168</v>
      </c>
      <c r="L277" s="46"/>
      <c r="M277" s="235" t="s">
        <v>19</v>
      </c>
      <c r="N277" s="236" t="s">
        <v>47</v>
      </c>
      <c r="O277" s="86"/>
      <c r="P277" s="237">
        <f>O277*H277</f>
        <v>0</v>
      </c>
      <c r="Q277" s="237">
        <v>0.00348</v>
      </c>
      <c r="R277" s="237">
        <f>Q277*H277</f>
        <v>0.107184</v>
      </c>
      <c r="S277" s="237">
        <v>0</v>
      </c>
      <c r="T277" s="238">
        <f>S277*H277</f>
        <v>0</v>
      </c>
      <c r="U277" s="40"/>
      <c r="V277" s="40"/>
      <c r="W277" s="40"/>
      <c r="X277" s="40"/>
      <c r="Y277" s="40"/>
      <c r="Z277" s="40"/>
      <c r="AA277" s="40"/>
      <c r="AB277" s="40"/>
      <c r="AC277" s="40"/>
      <c r="AD277" s="40"/>
      <c r="AE277" s="40"/>
      <c r="AR277" s="239" t="s">
        <v>169</v>
      </c>
      <c r="AT277" s="239" t="s">
        <v>164</v>
      </c>
      <c r="AU277" s="239" t="s">
        <v>86</v>
      </c>
      <c r="AY277" s="19" t="s">
        <v>162</v>
      </c>
      <c r="BE277" s="240">
        <f>IF(N277="základní",J277,0)</f>
        <v>0</v>
      </c>
      <c r="BF277" s="240">
        <f>IF(N277="snížená",J277,0)</f>
        <v>0</v>
      </c>
      <c r="BG277" s="240">
        <f>IF(N277="zákl. přenesená",J277,0)</f>
        <v>0</v>
      </c>
      <c r="BH277" s="240">
        <f>IF(N277="sníž. přenesená",J277,0)</f>
        <v>0</v>
      </c>
      <c r="BI277" s="240">
        <f>IF(N277="nulová",J277,0)</f>
        <v>0</v>
      </c>
      <c r="BJ277" s="19" t="s">
        <v>84</v>
      </c>
      <c r="BK277" s="240">
        <f>ROUND(I277*H277,2)</f>
        <v>0</v>
      </c>
      <c r="BL277" s="19" t="s">
        <v>169</v>
      </c>
      <c r="BM277" s="239" t="s">
        <v>1686</v>
      </c>
    </row>
    <row r="278" s="13" customFormat="1">
      <c r="A278" s="13"/>
      <c r="B278" s="245"/>
      <c r="C278" s="246"/>
      <c r="D278" s="241" t="s">
        <v>173</v>
      </c>
      <c r="E278" s="247" t="s">
        <v>19</v>
      </c>
      <c r="F278" s="248" t="s">
        <v>1642</v>
      </c>
      <c r="G278" s="246"/>
      <c r="H278" s="249">
        <v>30.800000000000001</v>
      </c>
      <c r="I278" s="250"/>
      <c r="J278" s="246"/>
      <c r="K278" s="246"/>
      <c r="L278" s="251"/>
      <c r="M278" s="252"/>
      <c r="N278" s="253"/>
      <c r="O278" s="253"/>
      <c r="P278" s="253"/>
      <c r="Q278" s="253"/>
      <c r="R278" s="253"/>
      <c r="S278" s="253"/>
      <c r="T278" s="254"/>
      <c r="U278" s="13"/>
      <c r="V278" s="13"/>
      <c r="W278" s="13"/>
      <c r="X278" s="13"/>
      <c r="Y278" s="13"/>
      <c r="Z278" s="13"/>
      <c r="AA278" s="13"/>
      <c r="AB278" s="13"/>
      <c r="AC278" s="13"/>
      <c r="AD278" s="13"/>
      <c r="AE278" s="13"/>
      <c r="AT278" s="255" t="s">
        <v>173</v>
      </c>
      <c r="AU278" s="255" t="s">
        <v>86</v>
      </c>
      <c r="AV278" s="13" t="s">
        <v>86</v>
      </c>
      <c r="AW278" s="13" t="s">
        <v>37</v>
      </c>
      <c r="AX278" s="13" t="s">
        <v>84</v>
      </c>
      <c r="AY278" s="255" t="s">
        <v>162</v>
      </c>
    </row>
    <row r="279" s="2" customFormat="1" ht="16.5" customHeight="1">
      <c r="A279" s="40"/>
      <c r="B279" s="41"/>
      <c r="C279" s="228" t="s">
        <v>432</v>
      </c>
      <c r="D279" s="228" t="s">
        <v>164</v>
      </c>
      <c r="E279" s="229" t="s">
        <v>1687</v>
      </c>
      <c r="F279" s="230" t="s">
        <v>1688</v>
      </c>
      <c r="G279" s="231" t="s">
        <v>219</v>
      </c>
      <c r="H279" s="232">
        <v>0.14399999999999999</v>
      </c>
      <c r="I279" s="233"/>
      <c r="J279" s="234">
        <f>ROUND(I279*H279,2)</f>
        <v>0</v>
      </c>
      <c r="K279" s="230" t="s">
        <v>168</v>
      </c>
      <c r="L279" s="46"/>
      <c r="M279" s="235" t="s">
        <v>19</v>
      </c>
      <c r="N279" s="236" t="s">
        <v>47</v>
      </c>
      <c r="O279" s="86"/>
      <c r="P279" s="237">
        <f>O279*H279</f>
        <v>0</v>
      </c>
      <c r="Q279" s="237">
        <v>2.2563399999999998</v>
      </c>
      <c r="R279" s="237">
        <f>Q279*H279</f>
        <v>0.32491295999999997</v>
      </c>
      <c r="S279" s="237">
        <v>0</v>
      </c>
      <c r="T279" s="238">
        <f>S279*H279</f>
        <v>0</v>
      </c>
      <c r="U279" s="40"/>
      <c r="V279" s="40"/>
      <c r="W279" s="40"/>
      <c r="X279" s="40"/>
      <c r="Y279" s="40"/>
      <c r="Z279" s="40"/>
      <c r="AA279" s="40"/>
      <c r="AB279" s="40"/>
      <c r="AC279" s="40"/>
      <c r="AD279" s="40"/>
      <c r="AE279" s="40"/>
      <c r="AR279" s="239" t="s">
        <v>169</v>
      </c>
      <c r="AT279" s="239" t="s">
        <v>164</v>
      </c>
      <c r="AU279" s="239" t="s">
        <v>86</v>
      </c>
      <c r="AY279" s="19" t="s">
        <v>162</v>
      </c>
      <c r="BE279" s="240">
        <f>IF(N279="základní",J279,0)</f>
        <v>0</v>
      </c>
      <c r="BF279" s="240">
        <f>IF(N279="snížená",J279,0)</f>
        <v>0</v>
      </c>
      <c r="BG279" s="240">
        <f>IF(N279="zákl. přenesená",J279,0)</f>
        <v>0</v>
      </c>
      <c r="BH279" s="240">
        <f>IF(N279="sníž. přenesená",J279,0)</f>
        <v>0</v>
      </c>
      <c r="BI279" s="240">
        <f>IF(N279="nulová",J279,0)</f>
        <v>0</v>
      </c>
      <c r="BJ279" s="19" t="s">
        <v>84</v>
      </c>
      <c r="BK279" s="240">
        <f>ROUND(I279*H279,2)</f>
        <v>0</v>
      </c>
      <c r="BL279" s="19" t="s">
        <v>169</v>
      </c>
      <c r="BM279" s="239" t="s">
        <v>1689</v>
      </c>
    </row>
    <row r="280" s="2" customFormat="1">
      <c r="A280" s="40"/>
      <c r="B280" s="41"/>
      <c r="C280" s="42"/>
      <c r="D280" s="241" t="s">
        <v>171</v>
      </c>
      <c r="E280" s="42"/>
      <c r="F280" s="242" t="s">
        <v>1690</v>
      </c>
      <c r="G280" s="42"/>
      <c r="H280" s="42"/>
      <c r="I280" s="148"/>
      <c r="J280" s="42"/>
      <c r="K280" s="42"/>
      <c r="L280" s="46"/>
      <c r="M280" s="243"/>
      <c r="N280" s="244"/>
      <c r="O280" s="86"/>
      <c r="P280" s="86"/>
      <c r="Q280" s="86"/>
      <c r="R280" s="86"/>
      <c r="S280" s="86"/>
      <c r="T280" s="87"/>
      <c r="U280" s="40"/>
      <c r="V280" s="40"/>
      <c r="W280" s="40"/>
      <c r="X280" s="40"/>
      <c r="Y280" s="40"/>
      <c r="Z280" s="40"/>
      <c r="AA280" s="40"/>
      <c r="AB280" s="40"/>
      <c r="AC280" s="40"/>
      <c r="AD280" s="40"/>
      <c r="AE280" s="40"/>
      <c r="AT280" s="19" t="s">
        <v>171</v>
      </c>
      <c r="AU280" s="19" t="s">
        <v>86</v>
      </c>
    </row>
    <row r="281" s="13" customFormat="1">
      <c r="A281" s="13"/>
      <c r="B281" s="245"/>
      <c r="C281" s="246"/>
      <c r="D281" s="241" t="s">
        <v>173</v>
      </c>
      <c r="E281" s="247" t="s">
        <v>19</v>
      </c>
      <c r="F281" s="248" t="s">
        <v>1691</v>
      </c>
      <c r="G281" s="246"/>
      <c r="H281" s="249">
        <v>0.14399999999999999</v>
      </c>
      <c r="I281" s="250"/>
      <c r="J281" s="246"/>
      <c r="K281" s="246"/>
      <c r="L281" s="251"/>
      <c r="M281" s="252"/>
      <c r="N281" s="253"/>
      <c r="O281" s="253"/>
      <c r="P281" s="253"/>
      <c r="Q281" s="253"/>
      <c r="R281" s="253"/>
      <c r="S281" s="253"/>
      <c r="T281" s="254"/>
      <c r="U281" s="13"/>
      <c r="V281" s="13"/>
      <c r="W281" s="13"/>
      <c r="X281" s="13"/>
      <c r="Y281" s="13"/>
      <c r="Z281" s="13"/>
      <c r="AA281" s="13"/>
      <c r="AB281" s="13"/>
      <c r="AC281" s="13"/>
      <c r="AD281" s="13"/>
      <c r="AE281" s="13"/>
      <c r="AT281" s="255" t="s">
        <v>173</v>
      </c>
      <c r="AU281" s="255" t="s">
        <v>86</v>
      </c>
      <c r="AV281" s="13" t="s">
        <v>86</v>
      </c>
      <c r="AW281" s="13" t="s">
        <v>37</v>
      </c>
      <c r="AX281" s="13" t="s">
        <v>84</v>
      </c>
      <c r="AY281" s="255" t="s">
        <v>162</v>
      </c>
    </row>
    <row r="282" s="2" customFormat="1" ht="16.5" customHeight="1">
      <c r="A282" s="40"/>
      <c r="B282" s="41"/>
      <c r="C282" s="228" t="s">
        <v>437</v>
      </c>
      <c r="D282" s="228" t="s">
        <v>164</v>
      </c>
      <c r="E282" s="229" t="s">
        <v>1692</v>
      </c>
      <c r="F282" s="230" t="s">
        <v>1693</v>
      </c>
      <c r="G282" s="231" t="s">
        <v>334</v>
      </c>
      <c r="H282" s="232">
        <v>0.017999999999999999</v>
      </c>
      <c r="I282" s="233"/>
      <c r="J282" s="234">
        <f>ROUND(I282*H282,2)</f>
        <v>0</v>
      </c>
      <c r="K282" s="230" t="s">
        <v>168</v>
      </c>
      <c r="L282" s="46"/>
      <c r="M282" s="235" t="s">
        <v>19</v>
      </c>
      <c r="N282" s="236" t="s">
        <v>47</v>
      </c>
      <c r="O282" s="86"/>
      <c r="P282" s="237">
        <f>O282*H282</f>
        <v>0</v>
      </c>
      <c r="Q282" s="237">
        <v>1.06277</v>
      </c>
      <c r="R282" s="237">
        <f>Q282*H282</f>
        <v>0.019129859999999999</v>
      </c>
      <c r="S282" s="237">
        <v>0</v>
      </c>
      <c r="T282" s="238">
        <f>S282*H282</f>
        <v>0</v>
      </c>
      <c r="U282" s="40"/>
      <c r="V282" s="40"/>
      <c r="W282" s="40"/>
      <c r="X282" s="40"/>
      <c r="Y282" s="40"/>
      <c r="Z282" s="40"/>
      <c r="AA282" s="40"/>
      <c r="AB282" s="40"/>
      <c r="AC282" s="40"/>
      <c r="AD282" s="40"/>
      <c r="AE282" s="40"/>
      <c r="AR282" s="239" t="s">
        <v>169</v>
      </c>
      <c r="AT282" s="239" t="s">
        <v>164</v>
      </c>
      <c r="AU282" s="239" t="s">
        <v>86</v>
      </c>
      <c r="AY282" s="19" t="s">
        <v>162</v>
      </c>
      <c r="BE282" s="240">
        <f>IF(N282="základní",J282,0)</f>
        <v>0</v>
      </c>
      <c r="BF282" s="240">
        <f>IF(N282="snížená",J282,0)</f>
        <v>0</v>
      </c>
      <c r="BG282" s="240">
        <f>IF(N282="zákl. přenesená",J282,0)</f>
        <v>0</v>
      </c>
      <c r="BH282" s="240">
        <f>IF(N282="sníž. přenesená",J282,0)</f>
        <v>0</v>
      </c>
      <c r="BI282" s="240">
        <f>IF(N282="nulová",J282,0)</f>
        <v>0</v>
      </c>
      <c r="BJ282" s="19" t="s">
        <v>84</v>
      </c>
      <c r="BK282" s="240">
        <f>ROUND(I282*H282,2)</f>
        <v>0</v>
      </c>
      <c r="BL282" s="19" t="s">
        <v>169</v>
      </c>
      <c r="BM282" s="239" t="s">
        <v>1694</v>
      </c>
    </row>
    <row r="283" s="13" customFormat="1">
      <c r="A283" s="13"/>
      <c r="B283" s="245"/>
      <c r="C283" s="246"/>
      <c r="D283" s="241" t="s">
        <v>173</v>
      </c>
      <c r="E283" s="247" t="s">
        <v>19</v>
      </c>
      <c r="F283" s="248" t="s">
        <v>1541</v>
      </c>
      <c r="G283" s="246"/>
      <c r="H283" s="249">
        <v>0.017999999999999999</v>
      </c>
      <c r="I283" s="250"/>
      <c r="J283" s="246"/>
      <c r="K283" s="246"/>
      <c r="L283" s="251"/>
      <c r="M283" s="252"/>
      <c r="N283" s="253"/>
      <c r="O283" s="253"/>
      <c r="P283" s="253"/>
      <c r="Q283" s="253"/>
      <c r="R283" s="253"/>
      <c r="S283" s="253"/>
      <c r="T283" s="254"/>
      <c r="U283" s="13"/>
      <c r="V283" s="13"/>
      <c r="W283" s="13"/>
      <c r="X283" s="13"/>
      <c r="Y283" s="13"/>
      <c r="Z283" s="13"/>
      <c r="AA283" s="13"/>
      <c r="AB283" s="13"/>
      <c r="AC283" s="13"/>
      <c r="AD283" s="13"/>
      <c r="AE283" s="13"/>
      <c r="AT283" s="255" t="s">
        <v>173</v>
      </c>
      <c r="AU283" s="255" t="s">
        <v>86</v>
      </c>
      <c r="AV283" s="13" t="s">
        <v>86</v>
      </c>
      <c r="AW283" s="13" t="s">
        <v>37</v>
      </c>
      <c r="AX283" s="13" t="s">
        <v>84</v>
      </c>
      <c r="AY283" s="255" t="s">
        <v>162</v>
      </c>
    </row>
    <row r="284" s="2" customFormat="1" ht="16.5" customHeight="1">
      <c r="A284" s="40"/>
      <c r="B284" s="41"/>
      <c r="C284" s="228" t="s">
        <v>442</v>
      </c>
      <c r="D284" s="228" t="s">
        <v>164</v>
      </c>
      <c r="E284" s="229" t="s">
        <v>1695</v>
      </c>
      <c r="F284" s="230" t="s">
        <v>1696</v>
      </c>
      <c r="G284" s="231" t="s">
        <v>167</v>
      </c>
      <c r="H284" s="232">
        <v>2.3999999999999999</v>
      </c>
      <c r="I284" s="233"/>
      <c r="J284" s="234">
        <f>ROUND(I284*H284,2)</f>
        <v>0</v>
      </c>
      <c r="K284" s="230" t="s">
        <v>168</v>
      </c>
      <c r="L284" s="46"/>
      <c r="M284" s="235" t="s">
        <v>19</v>
      </c>
      <c r="N284" s="236" t="s">
        <v>47</v>
      </c>
      <c r="O284" s="86"/>
      <c r="P284" s="237">
        <f>O284*H284</f>
        <v>0</v>
      </c>
      <c r="Q284" s="237">
        <v>0.00012999999999999999</v>
      </c>
      <c r="R284" s="237">
        <f>Q284*H284</f>
        <v>0.00031199999999999994</v>
      </c>
      <c r="S284" s="237">
        <v>0</v>
      </c>
      <c r="T284" s="238">
        <f>S284*H284</f>
        <v>0</v>
      </c>
      <c r="U284" s="40"/>
      <c r="V284" s="40"/>
      <c r="W284" s="40"/>
      <c r="X284" s="40"/>
      <c r="Y284" s="40"/>
      <c r="Z284" s="40"/>
      <c r="AA284" s="40"/>
      <c r="AB284" s="40"/>
      <c r="AC284" s="40"/>
      <c r="AD284" s="40"/>
      <c r="AE284" s="40"/>
      <c r="AR284" s="239" t="s">
        <v>169</v>
      </c>
      <c r="AT284" s="239" t="s">
        <v>164</v>
      </c>
      <c r="AU284" s="239" t="s">
        <v>86</v>
      </c>
      <c r="AY284" s="19" t="s">
        <v>162</v>
      </c>
      <c r="BE284" s="240">
        <f>IF(N284="základní",J284,0)</f>
        <v>0</v>
      </c>
      <c r="BF284" s="240">
        <f>IF(N284="snížená",J284,0)</f>
        <v>0</v>
      </c>
      <c r="BG284" s="240">
        <f>IF(N284="zákl. přenesená",J284,0)</f>
        <v>0</v>
      </c>
      <c r="BH284" s="240">
        <f>IF(N284="sníž. přenesená",J284,0)</f>
        <v>0</v>
      </c>
      <c r="BI284" s="240">
        <f>IF(N284="nulová",J284,0)</f>
        <v>0</v>
      </c>
      <c r="BJ284" s="19" t="s">
        <v>84</v>
      </c>
      <c r="BK284" s="240">
        <f>ROUND(I284*H284,2)</f>
        <v>0</v>
      </c>
      <c r="BL284" s="19" t="s">
        <v>169</v>
      </c>
      <c r="BM284" s="239" t="s">
        <v>1697</v>
      </c>
    </row>
    <row r="285" s="13" customFormat="1">
      <c r="A285" s="13"/>
      <c r="B285" s="245"/>
      <c r="C285" s="246"/>
      <c r="D285" s="241" t="s">
        <v>173</v>
      </c>
      <c r="E285" s="247" t="s">
        <v>19</v>
      </c>
      <c r="F285" s="248" t="s">
        <v>1616</v>
      </c>
      <c r="G285" s="246"/>
      <c r="H285" s="249">
        <v>2.3999999999999999</v>
      </c>
      <c r="I285" s="250"/>
      <c r="J285" s="246"/>
      <c r="K285" s="246"/>
      <c r="L285" s="251"/>
      <c r="M285" s="252"/>
      <c r="N285" s="253"/>
      <c r="O285" s="253"/>
      <c r="P285" s="253"/>
      <c r="Q285" s="253"/>
      <c r="R285" s="253"/>
      <c r="S285" s="253"/>
      <c r="T285" s="254"/>
      <c r="U285" s="13"/>
      <c r="V285" s="13"/>
      <c r="W285" s="13"/>
      <c r="X285" s="13"/>
      <c r="Y285" s="13"/>
      <c r="Z285" s="13"/>
      <c r="AA285" s="13"/>
      <c r="AB285" s="13"/>
      <c r="AC285" s="13"/>
      <c r="AD285" s="13"/>
      <c r="AE285" s="13"/>
      <c r="AT285" s="255" t="s">
        <v>173</v>
      </c>
      <c r="AU285" s="255" t="s">
        <v>86</v>
      </c>
      <c r="AV285" s="13" t="s">
        <v>86</v>
      </c>
      <c r="AW285" s="13" t="s">
        <v>37</v>
      </c>
      <c r="AX285" s="13" t="s">
        <v>84</v>
      </c>
      <c r="AY285" s="255" t="s">
        <v>162</v>
      </c>
    </row>
    <row r="286" s="2" customFormat="1" ht="16.5" customHeight="1">
      <c r="A286" s="40"/>
      <c r="B286" s="41"/>
      <c r="C286" s="228" t="s">
        <v>448</v>
      </c>
      <c r="D286" s="228" t="s">
        <v>164</v>
      </c>
      <c r="E286" s="229" t="s">
        <v>1698</v>
      </c>
      <c r="F286" s="230" t="s">
        <v>1699</v>
      </c>
      <c r="G286" s="231" t="s">
        <v>167</v>
      </c>
      <c r="H286" s="232">
        <v>4</v>
      </c>
      <c r="I286" s="233"/>
      <c r="J286" s="234">
        <f>ROUND(I286*H286,2)</f>
        <v>0</v>
      </c>
      <c r="K286" s="230" t="s">
        <v>168</v>
      </c>
      <c r="L286" s="46"/>
      <c r="M286" s="235" t="s">
        <v>19</v>
      </c>
      <c r="N286" s="236" t="s">
        <v>47</v>
      </c>
      <c r="O286" s="86"/>
      <c r="P286" s="237">
        <f>O286*H286</f>
        <v>0</v>
      </c>
      <c r="Q286" s="237">
        <v>0.28361999999999998</v>
      </c>
      <c r="R286" s="237">
        <f>Q286*H286</f>
        <v>1.1344799999999999</v>
      </c>
      <c r="S286" s="237">
        <v>0</v>
      </c>
      <c r="T286" s="238">
        <f>S286*H286</f>
        <v>0</v>
      </c>
      <c r="U286" s="40"/>
      <c r="V286" s="40"/>
      <c r="W286" s="40"/>
      <c r="X286" s="40"/>
      <c r="Y286" s="40"/>
      <c r="Z286" s="40"/>
      <c r="AA286" s="40"/>
      <c r="AB286" s="40"/>
      <c r="AC286" s="40"/>
      <c r="AD286" s="40"/>
      <c r="AE286" s="40"/>
      <c r="AR286" s="239" t="s">
        <v>169</v>
      </c>
      <c r="AT286" s="239" t="s">
        <v>164</v>
      </c>
      <c r="AU286" s="239" t="s">
        <v>86</v>
      </c>
      <c r="AY286" s="19" t="s">
        <v>162</v>
      </c>
      <c r="BE286" s="240">
        <f>IF(N286="základní",J286,0)</f>
        <v>0</v>
      </c>
      <c r="BF286" s="240">
        <f>IF(N286="snížená",J286,0)</f>
        <v>0</v>
      </c>
      <c r="BG286" s="240">
        <f>IF(N286="zákl. přenesená",J286,0)</f>
        <v>0</v>
      </c>
      <c r="BH286" s="240">
        <f>IF(N286="sníž. přenesená",J286,0)</f>
        <v>0</v>
      </c>
      <c r="BI286" s="240">
        <f>IF(N286="nulová",J286,0)</f>
        <v>0</v>
      </c>
      <c r="BJ286" s="19" t="s">
        <v>84</v>
      </c>
      <c r="BK286" s="240">
        <f>ROUND(I286*H286,2)</f>
        <v>0</v>
      </c>
      <c r="BL286" s="19" t="s">
        <v>169</v>
      </c>
      <c r="BM286" s="239" t="s">
        <v>1700</v>
      </c>
    </row>
    <row r="287" s="13" customFormat="1">
      <c r="A287" s="13"/>
      <c r="B287" s="245"/>
      <c r="C287" s="246"/>
      <c r="D287" s="241" t="s">
        <v>173</v>
      </c>
      <c r="E287" s="247" t="s">
        <v>19</v>
      </c>
      <c r="F287" s="248" t="s">
        <v>1701</v>
      </c>
      <c r="G287" s="246"/>
      <c r="H287" s="249">
        <v>4</v>
      </c>
      <c r="I287" s="250"/>
      <c r="J287" s="246"/>
      <c r="K287" s="246"/>
      <c r="L287" s="251"/>
      <c r="M287" s="252"/>
      <c r="N287" s="253"/>
      <c r="O287" s="253"/>
      <c r="P287" s="253"/>
      <c r="Q287" s="253"/>
      <c r="R287" s="253"/>
      <c r="S287" s="253"/>
      <c r="T287" s="254"/>
      <c r="U287" s="13"/>
      <c r="V287" s="13"/>
      <c r="W287" s="13"/>
      <c r="X287" s="13"/>
      <c r="Y287" s="13"/>
      <c r="Z287" s="13"/>
      <c r="AA287" s="13"/>
      <c r="AB287" s="13"/>
      <c r="AC287" s="13"/>
      <c r="AD287" s="13"/>
      <c r="AE287" s="13"/>
      <c r="AT287" s="255" t="s">
        <v>173</v>
      </c>
      <c r="AU287" s="255" t="s">
        <v>86</v>
      </c>
      <c r="AV287" s="13" t="s">
        <v>86</v>
      </c>
      <c r="AW287" s="13" t="s">
        <v>37</v>
      </c>
      <c r="AX287" s="13" t="s">
        <v>84</v>
      </c>
      <c r="AY287" s="255" t="s">
        <v>162</v>
      </c>
    </row>
    <row r="288" s="2" customFormat="1" ht="16.5" customHeight="1">
      <c r="A288" s="40"/>
      <c r="B288" s="41"/>
      <c r="C288" s="228" t="s">
        <v>453</v>
      </c>
      <c r="D288" s="228" t="s">
        <v>164</v>
      </c>
      <c r="E288" s="229" t="s">
        <v>1702</v>
      </c>
      <c r="F288" s="230" t="s">
        <v>1703</v>
      </c>
      <c r="G288" s="231" t="s">
        <v>390</v>
      </c>
      <c r="H288" s="232">
        <v>4</v>
      </c>
      <c r="I288" s="233"/>
      <c r="J288" s="234">
        <f>ROUND(I288*H288,2)</f>
        <v>0</v>
      </c>
      <c r="K288" s="230" t="s">
        <v>168</v>
      </c>
      <c r="L288" s="46"/>
      <c r="M288" s="235" t="s">
        <v>19</v>
      </c>
      <c r="N288" s="236" t="s">
        <v>47</v>
      </c>
      <c r="O288" s="86"/>
      <c r="P288" s="237">
        <f>O288*H288</f>
        <v>0</v>
      </c>
      <c r="Q288" s="237">
        <v>0</v>
      </c>
      <c r="R288" s="237">
        <f>Q288*H288</f>
        <v>0</v>
      </c>
      <c r="S288" s="237">
        <v>0</v>
      </c>
      <c r="T288" s="238">
        <f>S288*H288</f>
        <v>0</v>
      </c>
      <c r="U288" s="40"/>
      <c r="V288" s="40"/>
      <c r="W288" s="40"/>
      <c r="X288" s="40"/>
      <c r="Y288" s="40"/>
      <c r="Z288" s="40"/>
      <c r="AA288" s="40"/>
      <c r="AB288" s="40"/>
      <c r="AC288" s="40"/>
      <c r="AD288" s="40"/>
      <c r="AE288" s="40"/>
      <c r="AR288" s="239" t="s">
        <v>262</v>
      </c>
      <c r="AT288" s="239" t="s">
        <v>164</v>
      </c>
      <c r="AU288" s="239" t="s">
        <v>86</v>
      </c>
      <c r="AY288" s="19" t="s">
        <v>162</v>
      </c>
      <c r="BE288" s="240">
        <f>IF(N288="základní",J288,0)</f>
        <v>0</v>
      </c>
      <c r="BF288" s="240">
        <f>IF(N288="snížená",J288,0)</f>
        <v>0</v>
      </c>
      <c r="BG288" s="240">
        <f>IF(N288="zákl. přenesená",J288,0)</f>
        <v>0</v>
      </c>
      <c r="BH288" s="240">
        <f>IF(N288="sníž. přenesená",J288,0)</f>
        <v>0</v>
      </c>
      <c r="BI288" s="240">
        <f>IF(N288="nulová",J288,0)</f>
        <v>0</v>
      </c>
      <c r="BJ288" s="19" t="s">
        <v>84</v>
      </c>
      <c r="BK288" s="240">
        <f>ROUND(I288*H288,2)</f>
        <v>0</v>
      </c>
      <c r="BL288" s="19" t="s">
        <v>262</v>
      </c>
      <c r="BM288" s="239" t="s">
        <v>1704</v>
      </c>
    </row>
    <row r="289" s="2" customFormat="1">
      <c r="A289" s="40"/>
      <c r="B289" s="41"/>
      <c r="C289" s="42"/>
      <c r="D289" s="241" t="s">
        <v>171</v>
      </c>
      <c r="E289" s="42"/>
      <c r="F289" s="242" t="s">
        <v>1705</v>
      </c>
      <c r="G289" s="42"/>
      <c r="H289" s="42"/>
      <c r="I289" s="148"/>
      <c r="J289" s="42"/>
      <c r="K289" s="42"/>
      <c r="L289" s="46"/>
      <c r="M289" s="243"/>
      <c r="N289" s="244"/>
      <c r="O289" s="86"/>
      <c r="P289" s="86"/>
      <c r="Q289" s="86"/>
      <c r="R289" s="86"/>
      <c r="S289" s="86"/>
      <c r="T289" s="87"/>
      <c r="U289" s="40"/>
      <c r="V289" s="40"/>
      <c r="W289" s="40"/>
      <c r="X289" s="40"/>
      <c r="Y289" s="40"/>
      <c r="Z289" s="40"/>
      <c r="AA289" s="40"/>
      <c r="AB289" s="40"/>
      <c r="AC289" s="40"/>
      <c r="AD289" s="40"/>
      <c r="AE289" s="40"/>
      <c r="AT289" s="19" t="s">
        <v>171</v>
      </c>
      <c r="AU289" s="19" t="s">
        <v>86</v>
      </c>
    </row>
    <row r="290" s="2" customFormat="1" ht="16.5" customHeight="1">
      <c r="A290" s="40"/>
      <c r="B290" s="41"/>
      <c r="C290" s="288" t="s">
        <v>457</v>
      </c>
      <c r="D290" s="288" t="s">
        <v>346</v>
      </c>
      <c r="E290" s="289" t="s">
        <v>1706</v>
      </c>
      <c r="F290" s="290" t="s">
        <v>1707</v>
      </c>
      <c r="G290" s="291" t="s">
        <v>390</v>
      </c>
      <c r="H290" s="292">
        <v>2</v>
      </c>
      <c r="I290" s="293"/>
      <c r="J290" s="294">
        <f>ROUND(I290*H290,2)</f>
        <v>0</v>
      </c>
      <c r="K290" s="290" t="s">
        <v>168</v>
      </c>
      <c r="L290" s="295"/>
      <c r="M290" s="296" t="s">
        <v>19</v>
      </c>
      <c r="N290" s="297" t="s">
        <v>47</v>
      </c>
      <c r="O290" s="86"/>
      <c r="P290" s="237">
        <f>O290*H290</f>
        <v>0</v>
      </c>
      <c r="Q290" s="237">
        <v>0.0012999999999999999</v>
      </c>
      <c r="R290" s="237">
        <f>Q290*H290</f>
        <v>0.0025999999999999999</v>
      </c>
      <c r="S290" s="237">
        <v>0</v>
      </c>
      <c r="T290" s="238">
        <f>S290*H290</f>
        <v>0</v>
      </c>
      <c r="U290" s="40"/>
      <c r="V290" s="40"/>
      <c r="W290" s="40"/>
      <c r="X290" s="40"/>
      <c r="Y290" s="40"/>
      <c r="Z290" s="40"/>
      <c r="AA290" s="40"/>
      <c r="AB290" s="40"/>
      <c r="AC290" s="40"/>
      <c r="AD290" s="40"/>
      <c r="AE290" s="40"/>
      <c r="AR290" s="239" t="s">
        <v>359</v>
      </c>
      <c r="AT290" s="239" t="s">
        <v>346</v>
      </c>
      <c r="AU290" s="239" t="s">
        <v>86</v>
      </c>
      <c r="AY290" s="19" t="s">
        <v>162</v>
      </c>
      <c r="BE290" s="240">
        <f>IF(N290="základní",J290,0)</f>
        <v>0</v>
      </c>
      <c r="BF290" s="240">
        <f>IF(N290="snížená",J290,0)</f>
        <v>0</v>
      </c>
      <c r="BG290" s="240">
        <f>IF(N290="zákl. přenesená",J290,0)</f>
        <v>0</v>
      </c>
      <c r="BH290" s="240">
        <f>IF(N290="sníž. přenesená",J290,0)</f>
        <v>0</v>
      </c>
      <c r="BI290" s="240">
        <f>IF(N290="nulová",J290,0)</f>
        <v>0</v>
      </c>
      <c r="BJ290" s="19" t="s">
        <v>84</v>
      </c>
      <c r="BK290" s="240">
        <f>ROUND(I290*H290,2)</f>
        <v>0</v>
      </c>
      <c r="BL290" s="19" t="s">
        <v>262</v>
      </c>
      <c r="BM290" s="239" t="s">
        <v>1708</v>
      </c>
    </row>
    <row r="291" s="2" customFormat="1" ht="16.5" customHeight="1">
      <c r="A291" s="40"/>
      <c r="B291" s="41"/>
      <c r="C291" s="288" t="s">
        <v>461</v>
      </c>
      <c r="D291" s="288" t="s">
        <v>346</v>
      </c>
      <c r="E291" s="289" t="s">
        <v>1709</v>
      </c>
      <c r="F291" s="290" t="s">
        <v>1710</v>
      </c>
      <c r="G291" s="291" t="s">
        <v>390</v>
      </c>
      <c r="H291" s="292">
        <v>2</v>
      </c>
      <c r="I291" s="293"/>
      <c r="J291" s="294">
        <f>ROUND(I291*H291,2)</f>
        <v>0</v>
      </c>
      <c r="K291" s="290" t="s">
        <v>168</v>
      </c>
      <c r="L291" s="295"/>
      <c r="M291" s="296" t="s">
        <v>19</v>
      </c>
      <c r="N291" s="297" t="s">
        <v>47</v>
      </c>
      <c r="O291" s="86"/>
      <c r="P291" s="237">
        <f>O291*H291</f>
        <v>0</v>
      </c>
      <c r="Q291" s="237">
        <v>0.00020000000000000001</v>
      </c>
      <c r="R291" s="237">
        <f>Q291*H291</f>
        <v>0.00040000000000000002</v>
      </c>
      <c r="S291" s="237">
        <v>0</v>
      </c>
      <c r="T291" s="238">
        <f>S291*H291</f>
        <v>0</v>
      </c>
      <c r="U291" s="40"/>
      <c r="V291" s="40"/>
      <c r="W291" s="40"/>
      <c r="X291" s="40"/>
      <c r="Y291" s="40"/>
      <c r="Z291" s="40"/>
      <c r="AA291" s="40"/>
      <c r="AB291" s="40"/>
      <c r="AC291" s="40"/>
      <c r="AD291" s="40"/>
      <c r="AE291" s="40"/>
      <c r="AR291" s="239" t="s">
        <v>359</v>
      </c>
      <c r="AT291" s="239" t="s">
        <v>346</v>
      </c>
      <c r="AU291" s="239" t="s">
        <v>86</v>
      </c>
      <c r="AY291" s="19" t="s">
        <v>162</v>
      </c>
      <c r="BE291" s="240">
        <f>IF(N291="základní",J291,0)</f>
        <v>0</v>
      </c>
      <c r="BF291" s="240">
        <f>IF(N291="snížená",J291,0)</f>
        <v>0</v>
      </c>
      <c r="BG291" s="240">
        <f>IF(N291="zákl. přenesená",J291,0)</f>
        <v>0</v>
      </c>
      <c r="BH291" s="240">
        <f>IF(N291="sníž. přenesená",J291,0)</f>
        <v>0</v>
      </c>
      <c r="BI291" s="240">
        <f>IF(N291="nulová",J291,0)</f>
        <v>0</v>
      </c>
      <c r="BJ291" s="19" t="s">
        <v>84</v>
      </c>
      <c r="BK291" s="240">
        <f>ROUND(I291*H291,2)</f>
        <v>0</v>
      </c>
      <c r="BL291" s="19" t="s">
        <v>262</v>
      </c>
      <c r="BM291" s="239" t="s">
        <v>1711</v>
      </c>
    </row>
    <row r="292" s="12" customFormat="1" ht="22.8" customHeight="1">
      <c r="A292" s="12"/>
      <c r="B292" s="212"/>
      <c r="C292" s="213"/>
      <c r="D292" s="214" t="s">
        <v>75</v>
      </c>
      <c r="E292" s="226" t="s">
        <v>216</v>
      </c>
      <c r="F292" s="226" t="s">
        <v>1384</v>
      </c>
      <c r="G292" s="213"/>
      <c r="H292" s="213"/>
      <c r="I292" s="216"/>
      <c r="J292" s="227">
        <f>BK292</f>
        <v>0</v>
      </c>
      <c r="K292" s="213"/>
      <c r="L292" s="218"/>
      <c r="M292" s="219"/>
      <c r="N292" s="220"/>
      <c r="O292" s="220"/>
      <c r="P292" s="221">
        <f>SUM(P293:P309)</f>
        <v>0</v>
      </c>
      <c r="Q292" s="220"/>
      <c r="R292" s="221">
        <f>SUM(R293:R309)</f>
        <v>1.50509</v>
      </c>
      <c r="S292" s="220"/>
      <c r="T292" s="222">
        <f>SUM(T293:T309)</f>
        <v>0</v>
      </c>
      <c r="U292" s="12"/>
      <c r="V292" s="12"/>
      <c r="W292" s="12"/>
      <c r="X292" s="12"/>
      <c r="Y292" s="12"/>
      <c r="Z292" s="12"/>
      <c r="AA292" s="12"/>
      <c r="AB292" s="12"/>
      <c r="AC292" s="12"/>
      <c r="AD292" s="12"/>
      <c r="AE292" s="12"/>
      <c r="AR292" s="223" t="s">
        <v>84</v>
      </c>
      <c r="AT292" s="224" t="s">
        <v>75</v>
      </c>
      <c r="AU292" s="224" t="s">
        <v>84</v>
      </c>
      <c r="AY292" s="223" t="s">
        <v>162</v>
      </c>
      <c r="BK292" s="225">
        <f>SUM(BK293:BK309)</f>
        <v>0</v>
      </c>
    </row>
    <row r="293" s="2" customFormat="1" ht="21.75" customHeight="1">
      <c r="A293" s="40"/>
      <c r="B293" s="41"/>
      <c r="C293" s="228" t="s">
        <v>465</v>
      </c>
      <c r="D293" s="228" t="s">
        <v>164</v>
      </c>
      <c r="E293" s="229" t="s">
        <v>1391</v>
      </c>
      <c r="F293" s="230" t="s">
        <v>1392</v>
      </c>
      <c r="G293" s="231" t="s">
        <v>202</v>
      </c>
      <c r="H293" s="232">
        <v>2</v>
      </c>
      <c r="I293" s="233"/>
      <c r="J293" s="234">
        <f>ROUND(I293*H293,2)</f>
        <v>0</v>
      </c>
      <c r="K293" s="230" t="s">
        <v>168</v>
      </c>
      <c r="L293" s="46"/>
      <c r="M293" s="235" t="s">
        <v>19</v>
      </c>
      <c r="N293" s="236" t="s">
        <v>47</v>
      </c>
      <c r="O293" s="86"/>
      <c r="P293" s="237">
        <f>O293*H293</f>
        <v>0</v>
      </c>
      <c r="Q293" s="237">
        <v>0.15540000000000001</v>
      </c>
      <c r="R293" s="237">
        <f>Q293*H293</f>
        <v>0.31080000000000002</v>
      </c>
      <c r="S293" s="237">
        <v>0</v>
      </c>
      <c r="T293" s="238">
        <f>S293*H293</f>
        <v>0</v>
      </c>
      <c r="U293" s="40"/>
      <c r="V293" s="40"/>
      <c r="W293" s="40"/>
      <c r="X293" s="40"/>
      <c r="Y293" s="40"/>
      <c r="Z293" s="40"/>
      <c r="AA293" s="40"/>
      <c r="AB293" s="40"/>
      <c r="AC293" s="40"/>
      <c r="AD293" s="40"/>
      <c r="AE293" s="40"/>
      <c r="AR293" s="239" t="s">
        <v>262</v>
      </c>
      <c r="AT293" s="239" t="s">
        <v>164</v>
      </c>
      <c r="AU293" s="239" t="s">
        <v>86</v>
      </c>
      <c r="AY293" s="19" t="s">
        <v>162</v>
      </c>
      <c r="BE293" s="240">
        <f>IF(N293="základní",J293,0)</f>
        <v>0</v>
      </c>
      <c r="BF293" s="240">
        <f>IF(N293="snížená",J293,0)</f>
        <v>0</v>
      </c>
      <c r="BG293" s="240">
        <f>IF(N293="zákl. přenesená",J293,0)</f>
        <v>0</v>
      </c>
      <c r="BH293" s="240">
        <f>IF(N293="sníž. přenesená",J293,0)</f>
        <v>0</v>
      </c>
      <c r="BI293" s="240">
        <f>IF(N293="nulová",J293,0)</f>
        <v>0</v>
      </c>
      <c r="BJ293" s="19" t="s">
        <v>84</v>
      </c>
      <c r="BK293" s="240">
        <f>ROUND(I293*H293,2)</f>
        <v>0</v>
      </c>
      <c r="BL293" s="19" t="s">
        <v>262</v>
      </c>
      <c r="BM293" s="239" t="s">
        <v>1712</v>
      </c>
    </row>
    <row r="294" s="2" customFormat="1">
      <c r="A294" s="40"/>
      <c r="B294" s="41"/>
      <c r="C294" s="42"/>
      <c r="D294" s="241" t="s">
        <v>171</v>
      </c>
      <c r="E294" s="42"/>
      <c r="F294" s="242" t="s">
        <v>1394</v>
      </c>
      <c r="G294" s="42"/>
      <c r="H294" s="42"/>
      <c r="I294" s="148"/>
      <c r="J294" s="42"/>
      <c r="K294" s="42"/>
      <c r="L294" s="46"/>
      <c r="M294" s="243"/>
      <c r="N294" s="244"/>
      <c r="O294" s="86"/>
      <c r="P294" s="86"/>
      <c r="Q294" s="86"/>
      <c r="R294" s="86"/>
      <c r="S294" s="86"/>
      <c r="T294" s="87"/>
      <c r="U294" s="40"/>
      <c r="V294" s="40"/>
      <c r="W294" s="40"/>
      <c r="X294" s="40"/>
      <c r="Y294" s="40"/>
      <c r="Z294" s="40"/>
      <c r="AA294" s="40"/>
      <c r="AB294" s="40"/>
      <c r="AC294" s="40"/>
      <c r="AD294" s="40"/>
      <c r="AE294" s="40"/>
      <c r="AT294" s="19" t="s">
        <v>171</v>
      </c>
      <c r="AU294" s="19" t="s">
        <v>86</v>
      </c>
    </row>
    <row r="295" s="2" customFormat="1" ht="16.5" customHeight="1">
      <c r="A295" s="40"/>
      <c r="B295" s="41"/>
      <c r="C295" s="288" t="s">
        <v>469</v>
      </c>
      <c r="D295" s="288" t="s">
        <v>346</v>
      </c>
      <c r="E295" s="289" t="s">
        <v>1395</v>
      </c>
      <c r="F295" s="290" t="s">
        <v>1713</v>
      </c>
      <c r="G295" s="291" t="s">
        <v>202</v>
      </c>
      <c r="H295" s="292">
        <v>2</v>
      </c>
      <c r="I295" s="293"/>
      <c r="J295" s="294">
        <f>ROUND(I295*H295,2)</f>
        <v>0</v>
      </c>
      <c r="K295" s="290" t="s">
        <v>1714</v>
      </c>
      <c r="L295" s="295"/>
      <c r="M295" s="296" t="s">
        <v>19</v>
      </c>
      <c r="N295" s="297" t="s">
        <v>47</v>
      </c>
      <c r="O295" s="86"/>
      <c r="P295" s="237">
        <f>O295*H295</f>
        <v>0</v>
      </c>
      <c r="Q295" s="237">
        <v>0.081000000000000003</v>
      </c>
      <c r="R295" s="237">
        <f>Q295*H295</f>
        <v>0.16200000000000001</v>
      </c>
      <c r="S295" s="237">
        <v>0</v>
      </c>
      <c r="T295" s="238">
        <f>S295*H295</f>
        <v>0</v>
      </c>
      <c r="U295" s="40"/>
      <c r="V295" s="40"/>
      <c r="W295" s="40"/>
      <c r="X295" s="40"/>
      <c r="Y295" s="40"/>
      <c r="Z295" s="40"/>
      <c r="AA295" s="40"/>
      <c r="AB295" s="40"/>
      <c r="AC295" s="40"/>
      <c r="AD295" s="40"/>
      <c r="AE295" s="40"/>
      <c r="AR295" s="239" t="s">
        <v>359</v>
      </c>
      <c r="AT295" s="239" t="s">
        <v>346</v>
      </c>
      <c r="AU295" s="239" t="s">
        <v>86</v>
      </c>
      <c r="AY295" s="19" t="s">
        <v>162</v>
      </c>
      <c r="BE295" s="240">
        <f>IF(N295="základní",J295,0)</f>
        <v>0</v>
      </c>
      <c r="BF295" s="240">
        <f>IF(N295="snížená",J295,0)</f>
        <v>0</v>
      </c>
      <c r="BG295" s="240">
        <f>IF(N295="zákl. přenesená",J295,0)</f>
        <v>0</v>
      </c>
      <c r="BH295" s="240">
        <f>IF(N295="sníž. přenesená",J295,0)</f>
        <v>0</v>
      </c>
      <c r="BI295" s="240">
        <f>IF(N295="nulová",J295,0)</f>
        <v>0</v>
      </c>
      <c r="BJ295" s="19" t="s">
        <v>84</v>
      </c>
      <c r="BK295" s="240">
        <f>ROUND(I295*H295,2)</f>
        <v>0</v>
      </c>
      <c r="BL295" s="19" t="s">
        <v>262</v>
      </c>
      <c r="BM295" s="239" t="s">
        <v>1715</v>
      </c>
    </row>
    <row r="296" s="2" customFormat="1" ht="21.75" customHeight="1">
      <c r="A296" s="40"/>
      <c r="B296" s="41"/>
      <c r="C296" s="228" t="s">
        <v>473</v>
      </c>
      <c r="D296" s="228" t="s">
        <v>164</v>
      </c>
      <c r="E296" s="229" t="s">
        <v>1716</v>
      </c>
      <c r="F296" s="230" t="s">
        <v>1717</v>
      </c>
      <c r="G296" s="231" t="s">
        <v>202</v>
      </c>
      <c r="H296" s="232">
        <v>5.5</v>
      </c>
      <c r="I296" s="233"/>
      <c r="J296" s="234">
        <f>ROUND(I296*H296,2)</f>
        <v>0</v>
      </c>
      <c r="K296" s="230" t="s">
        <v>168</v>
      </c>
      <c r="L296" s="46"/>
      <c r="M296" s="235" t="s">
        <v>19</v>
      </c>
      <c r="N296" s="236" t="s">
        <v>47</v>
      </c>
      <c r="O296" s="86"/>
      <c r="P296" s="237">
        <f>O296*H296</f>
        <v>0</v>
      </c>
      <c r="Q296" s="237">
        <v>0.1295</v>
      </c>
      <c r="R296" s="237">
        <f>Q296*H296</f>
        <v>0.71225000000000005</v>
      </c>
      <c r="S296" s="237">
        <v>0</v>
      </c>
      <c r="T296" s="238">
        <f>S296*H296</f>
        <v>0</v>
      </c>
      <c r="U296" s="40"/>
      <c r="V296" s="40"/>
      <c r="W296" s="40"/>
      <c r="X296" s="40"/>
      <c r="Y296" s="40"/>
      <c r="Z296" s="40"/>
      <c r="AA296" s="40"/>
      <c r="AB296" s="40"/>
      <c r="AC296" s="40"/>
      <c r="AD296" s="40"/>
      <c r="AE296" s="40"/>
      <c r="AR296" s="239" t="s">
        <v>169</v>
      </c>
      <c r="AT296" s="239" t="s">
        <v>164</v>
      </c>
      <c r="AU296" s="239" t="s">
        <v>86</v>
      </c>
      <c r="AY296" s="19" t="s">
        <v>162</v>
      </c>
      <c r="BE296" s="240">
        <f>IF(N296="základní",J296,0)</f>
        <v>0</v>
      </c>
      <c r="BF296" s="240">
        <f>IF(N296="snížená",J296,0)</f>
        <v>0</v>
      </c>
      <c r="BG296" s="240">
        <f>IF(N296="zákl. přenesená",J296,0)</f>
        <v>0</v>
      </c>
      <c r="BH296" s="240">
        <f>IF(N296="sníž. přenesená",J296,0)</f>
        <v>0</v>
      </c>
      <c r="BI296" s="240">
        <f>IF(N296="nulová",J296,0)</f>
        <v>0</v>
      </c>
      <c r="BJ296" s="19" t="s">
        <v>84</v>
      </c>
      <c r="BK296" s="240">
        <f>ROUND(I296*H296,2)</f>
        <v>0</v>
      </c>
      <c r="BL296" s="19" t="s">
        <v>169</v>
      </c>
      <c r="BM296" s="239" t="s">
        <v>1718</v>
      </c>
    </row>
    <row r="297" s="2" customFormat="1">
      <c r="A297" s="40"/>
      <c r="B297" s="41"/>
      <c r="C297" s="42"/>
      <c r="D297" s="241" t="s">
        <v>171</v>
      </c>
      <c r="E297" s="42"/>
      <c r="F297" s="242" t="s">
        <v>1719</v>
      </c>
      <c r="G297" s="42"/>
      <c r="H297" s="42"/>
      <c r="I297" s="148"/>
      <c r="J297" s="42"/>
      <c r="K297" s="42"/>
      <c r="L297" s="46"/>
      <c r="M297" s="243"/>
      <c r="N297" s="244"/>
      <c r="O297" s="86"/>
      <c r="P297" s="86"/>
      <c r="Q297" s="86"/>
      <c r="R297" s="86"/>
      <c r="S297" s="86"/>
      <c r="T297" s="87"/>
      <c r="U297" s="40"/>
      <c r="V297" s="40"/>
      <c r="W297" s="40"/>
      <c r="X297" s="40"/>
      <c r="Y297" s="40"/>
      <c r="Z297" s="40"/>
      <c r="AA297" s="40"/>
      <c r="AB297" s="40"/>
      <c r="AC297" s="40"/>
      <c r="AD297" s="40"/>
      <c r="AE297" s="40"/>
      <c r="AT297" s="19" t="s">
        <v>171</v>
      </c>
      <c r="AU297" s="19" t="s">
        <v>86</v>
      </c>
    </row>
    <row r="298" s="13" customFormat="1">
      <c r="A298" s="13"/>
      <c r="B298" s="245"/>
      <c r="C298" s="246"/>
      <c r="D298" s="241" t="s">
        <v>173</v>
      </c>
      <c r="E298" s="247" t="s">
        <v>19</v>
      </c>
      <c r="F298" s="248" t="s">
        <v>1720</v>
      </c>
      <c r="G298" s="246"/>
      <c r="H298" s="249">
        <v>5.5</v>
      </c>
      <c r="I298" s="250"/>
      <c r="J298" s="246"/>
      <c r="K298" s="246"/>
      <c r="L298" s="251"/>
      <c r="M298" s="252"/>
      <c r="N298" s="253"/>
      <c r="O298" s="253"/>
      <c r="P298" s="253"/>
      <c r="Q298" s="253"/>
      <c r="R298" s="253"/>
      <c r="S298" s="253"/>
      <c r="T298" s="254"/>
      <c r="U298" s="13"/>
      <c r="V298" s="13"/>
      <c r="W298" s="13"/>
      <c r="X298" s="13"/>
      <c r="Y298" s="13"/>
      <c r="Z298" s="13"/>
      <c r="AA298" s="13"/>
      <c r="AB298" s="13"/>
      <c r="AC298" s="13"/>
      <c r="AD298" s="13"/>
      <c r="AE298" s="13"/>
      <c r="AT298" s="255" t="s">
        <v>173</v>
      </c>
      <c r="AU298" s="255" t="s">
        <v>86</v>
      </c>
      <c r="AV298" s="13" t="s">
        <v>86</v>
      </c>
      <c r="AW298" s="13" t="s">
        <v>37</v>
      </c>
      <c r="AX298" s="13" t="s">
        <v>84</v>
      </c>
      <c r="AY298" s="255" t="s">
        <v>162</v>
      </c>
    </row>
    <row r="299" s="2" customFormat="1" ht="16.5" customHeight="1">
      <c r="A299" s="40"/>
      <c r="B299" s="41"/>
      <c r="C299" s="288" t="s">
        <v>478</v>
      </c>
      <c r="D299" s="288" t="s">
        <v>346</v>
      </c>
      <c r="E299" s="289" t="s">
        <v>1721</v>
      </c>
      <c r="F299" s="290" t="s">
        <v>1722</v>
      </c>
      <c r="G299" s="291" t="s">
        <v>202</v>
      </c>
      <c r="H299" s="292">
        <v>5.5</v>
      </c>
      <c r="I299" s="293"/>
      <c r="J299" s="294">
        <f>ROUND(I299*H299,2)</f>
        <v>0</v>
      </c>
      <c r="K299" s="290" t="s">
        <v>168</v>
      </c>
      <c r="L299" s="295"/>
      <c r="M299" s="296" t="s">
        <v>19</v>
      </c>
      <c r="N299" s="297" t="s">
        <v>47</v>
      </c>
      <c r="O299" s="86"/>
      <c r="P299" s="237">
        <f>O299*H299</f>
        <v>0</v>
      </c>
      <c r="Q299" s="237">
        <v>0.058000000000000003</v>
      </c>
      <c r="R299" s="237">
        <f>Q299*H299</f>
        <v>0.31900000000000001</v>
      </c>
      <c r="S299" s="237">
        <v>0</v>
      </c>
      <c r="T299" s="238">
        <f>S299*H299</f>
        <v>0</v>
      </c>
      <c r="U299" s="40"/>
      <c r="V299" s="40"/>
      <c r="W299" s="40"/>
      <c r="X299" s="40"/>
      <c r="Y299" s="40"/>
      <c r="Z299" s="40"/>
      <c r="AA299" s="40"/>
      <c r="AB299" s="40"/>
      <c r="AC299" s="40"/>
      <c r="AD299" s="40"/>
      <c r="AE299" s="40"/>
      <c r="AR299" s="239" t="s">
        <v>211</v>
      </c>
      <c r="AT299" s="239" t="s">
        <v>346</v>
      </c>
      <c r="AU299" s="239" t="s">
        <v>86</v>
      </c>
      <c r="AY299" s="19" t="s">
        <v>162</v>
      </c>
      <c r="BE299" s="240">
        <f>IF(N299="základní",J299,0)</f>
        <v>0</v>
      </c>
      <c r="BF299" s="240">
        <f>IF(N299="snížená",J299,0)</f>
        <v>0</v>
      </c>
      <c r="BG299" s="240">
        <f>IF(N299="zákl. přenesená",J299,0)</f>
        <v>0</v>
      </c>
      <c r="BH299" s="240">
        <f>IF(N299="sníž. přenesená",J299,0)</f>
        <v>0</v>
      </c>
      <c r="BI299" s="240">
        <f>IF(N299="nulová",J299,0)</f>
        <v>0</v>
      </c>
      <c r="BJ299" s="19" t="s">
        <v>84</v>
      </c>
      <c r="BK299" s="240">
        <f>ROUND(I299*H299,2)</f>
        <v>0</v>
      </c>
      <c r="BL299" s="19" t="s">
        <v>169</v>
      </c>
      <c r="BM299" s="239" t="s">
        <v>1723</v>
      </c>
    </row>
    <row r="300" s="2" customFormat="1" ht="21.75" customHeight="1">
      <c r="A300" s="40"/>
      <c r="B300" s="41"/>
      <c r="C300" s="228" t="s">
        <v>483</v>
      </c>
      <c r="D300" s="228" t="s">
        <v>164</v>
      </c>
      <c r="E300" s="229" t="s">
        <v>1724</v>
      </c>
      <c r="F300" s="230" t="s">
        <v>1725</v>
      </c>
      <c r="G300" s="231" t="s">
        <v>167</v>
      </c>
      <c r="H300" s="232">
        <v>39</v>
      </c>
      <c r="I300" s="233"/>
      <c r="J300" s="234">
        <f>ROUND(I300*H300,2)</f>
        <v>0</v>
      </c>
      <c r="K300" s="230" t="s">
        <v>168</v>
      </c>
      <c r="L300" s="46"/>
      <c r="M300" s="235" t="s">
        <v>19</v>
      </c>
      <c r="N300" s="236" t="s">
        <v>47</v>
      </c>
      <c r="O300" s="86"/>
      <c r="P300" s="237">
        <f>O300*H300</f>
        <v>0</v>
      </c>
      <c r="Q300" s="237">
        <v>0</v>
      </c>
      <c r="R300" s="237">
        <f>Q300*H300</f>
        <v>0</v>
      </c>
      <c r="S300" s="237">
        <v>0</v>
      </c>
      <c r="T300" s="238">
        <f>S300*H300</f>
        <v>0</v>
      </c>
      <c r="U300" s="40"/>
      <c r="V300" s="40"/>
      <c r="W300" s="40"/>
      <c r="X300" s="40"/>
      <c r="Y300" s="40"/>
      <c r="Z300" s="40"/>
      <c r="AA300" s="40"/>
      <c r="AB300" s="40"/>
      <c r="AC300" s="40"/>
      <c r="AD300" s="40"/>
      <c r="AE300" s="40"/>
      <c r="AR300" s="239" t="s">
        <v>169</v>
      </c>
      <c r="AT300" s="239" t="s">
        <v>164</v>
      </c>
      <c r="AU300" s="239" t="s">
        <v>86</v>
      </c>
      <c r="AY300" s="19" t="s">
        <v>162</v>
      </c>
      <c r="BE300" s="240">
        <f>IF(N300="základní",J300,0)</f>
        <v>0</v>
      </c>
      <c r="BF300" s="240">
        <f>IF(N300="snížená",J300,0)</f>
        <v>0</v>
      </c>
      <c r="BG300" s="240">
        <f>IF(N300="zákl. přenesená",J300,0)</f>
        <v>0</v>
      </c>
      <c r="BH300" s="240">
        <f>IF(N300="sníž. přenesená",J300,0)</f>
        <v>0</v>
      </c>
      <c r="BI300" s="240">
        <f>IF(N300="nulová",J300,0)</f>
        <v>0</v>
      </c>
      <c r="BJ300" s="19" t="s">
        <v>84</v>
      </c>
      <c r="BK300" s="240">
        <f>ROUND(I300*H300,2)</f>
        <v>0</v>
      </c>
      <c r="BL300" s="19" t="s">
        <v>169</v>
      </c>
      <c r="BM300" s="239" t="s">
        <v>1726</v>
      </c>
    </row>
    <row r="301" s="2" customFormat="1">
      <c r="A301" s="40"/>
      <c r="B301" s="41"/>
      <c r="C301" s="42"/>
      <c r="D301" s="241" t="s">
        <v>171</v>
      </c>
      <c r="E301" s="42"/>
      <c r="F301" s="242" t="s">
        <v>1727</v>
      </c>
      <c r="G301" s="42"/>
      <c r="H301" s="42"/>
      <c r="I301" s="148"/>
      <c r="J301" s="42"/>
      <c r="K301" s="42"/>
      <c r="L301" s="46"/>
      <c r="M301" s="243"/>
      <c r="N301" s="244"/>
      <c r="O301" s="86"/>
      <c r="P301" s="86"/>
      <c r="Q301" s="86"/>
      <c r="R301" s="86"/>
      <c r="S301" s="86"/>
      <c r="T301" s="87"/>
      <c r="U301" s="40"/>
      <c r="V301" s="40"/>
      <c r="W301" s="40"/>
      <c r="X301" s="40"/>
      <c r="Y301" s="40"/>
      <c r="Z301" s="40"/>
      <c r="AA301" s="40"/>
      <c r="AB301" s="40"/>
      <c r="AC301" s="40"/>
      <c r="AD301" s="40"/>
      <c r="AE301" s="40"/>
      <c r="AT301" s="19" t="s">
        <v>171</v>
      </c>
      <c r="AU301" s="19" t="s">
        <v>86</v>
      </c>
    </row>
    <row r="302" s="13" customFormat="1">
      <c r="A302" s="13"/>
      <c r="B302" s="245"/>
      <c r="C302" s="246"/>
      <c r="D302" s="241" t="s">
        <v>173</v>
      </c>
      <c r="E302" s="247" t="s">
        <v>19</v>
      </c>
      <c r="F302" s="248" t="s">
        <v>1728</v>
      </c>
      <c r="G302" s="246"/>
      <c r="H302" s="249">
        <v>39</v>
      </c>
      <c r="I302" s="250"/>
      <c r="J302" s="246"/>
      <c r="K302" s="246"/>
      <c r="L302" s="251"/>
      <c r="M302" s="252"/>
      <c r="N302" s="253"/>
      <c r="O302" s="253"/>
      <c r="P302" s="253"/>
      <c r="Q302" s="253"/>
      <c r="R302" s="253"/>
      <c r="S302" s="253"/>
      <c r="T302" s="254"/>
      <c r="U302" s="13"/>
      <c r="V302" s="13"/>
      <c r="W302" s="13"/>
      <c r="X302" s="13"/>
      <c r="Y302" s="13"/>
      <c r="Z302" s="13"/>
      <c r="AA302" s="13"/>
      <c r="AB302" s="13"/>
      <c r="AC302" s="13"/>
      <c r="AD302" s="13"/>
      <c r="AE302" s="13"/>
      <c r="AT302" s="255" t="s">
        <v>173</v>
      </c>
      <c r="AU302" s="255" t="s">
        <v>86</v>
      </c>
      <c r="AV302" s="13" t="s">
        <v>86</v>
      </c>
      <c r="AW302" s="13" t="s">
        <v>37</v>
      </c>
      <c r="AX302" s="13" t="s">
        <v>84</v>
      </c>
      <c r="AY302" s="255" t="s">
        <v>162</v>
      </c>
    </row>
    <row r="303" s="2" customFormat="1" ht="21.75" customHeight="1">
      <c r="A303" s="40"/>
      <c r="B303" s="41"/>
      <c r="C303" s="228" t="s">
        <v>489</v>
      </c>
      <c r="D303" s="228" t="s">
        <v>164</v>
      </c>
      <c r="E303" s="229" t="s">
        <v>1729</v>
      </c>
      <c r="F303" s="230" t="s">
        <v>1730</v>
      </c>
      <c r="G303" s="231" t="s">
        <v>167</v>
      </c>
      <c r="H303" s="232">
        <v>60</v>
      </c>
      <c r="I303" s="233"/>
      <c r="J303" s="234">
        <f>ROUND(I303*H303,2)</f>
        <v>0</v>
      </c>
      <c r="K303" s="230" t="s">
        <v>168</v>
      </c>
      <c r="L303" s="46"/>
      <c r="M303" s="235" t="s">
        <v>19</v>
      </c>
      <c r="N303" s="236" t="s">
        <v>47</v>
      </c>
      <c r="O303" s="86"/>
      <c r="P303" s="237">
        <f>O303*H303</f>
        <v>0</v>
      </c>
      <c r="Q303" s="237">
        <v>0</v>
      </c>
      <c r="R303" s="237">
        <f>Q303*H303</f>
        <v>0</v>
      </c>
      <c r="S303" s="237">
        <v>0</v>
      </c>
      <c r="T303" s="238">
        <f>S303*H303</f>
        <v>0</v>
      </c>
      <c r="U303" s="40"/>
      <c r="V303" s="40"/>
      <c r="W303" s="40"/>
      <c r="X303" s="40"/>
      <c r="Y303" s="40"/>
      <c r="Z303" s="40"/>
      <c r="AA303" s="40"/>
      <c r="AB303" s="40"/>
      <c r="AC303" s="40"/>
      <c r="AD303" s="40"/>
      <c r="AE303" s="40"/>
      <c r="AR303" s="239" t="s">
        <v>169</v>
      </c>
      <c r="AT303" s="239" t="s">
        <v>164</v>
      </c>
      <c r="AU303" s="239" t="s">
        <v>86</v>
      </c>
      <c r="AY303" s="19" t="s">
        <v>162</v>
      </c>
      <c r="BE303" s="240">
        <f>IF(N303="základní",J303,0)</f>
        <v>0</v>
      </c>
      <c r="BF303" s="240">
        <f>IF(N303="snížená",J303,0)</f>
        <v>0</v>
      </c>
      <c r="BG303" s="240">
        <f>IF(N303="zákl. přenesená",J303,0)</f>
        <v>0</v>
      </c>
      <c r="BH303" s="240">
        <f>IF(N303="sníž. přenesená",J303,0)</f>
        <v>0</v>
      </c>
      <c r="BI303" s="240">
        <f>IF(N303="nulová",J303,0)</f>
        <v>0</v>
      </c>
      <c r="BJ303" s="19" t="s">
        <v>84</v>
      </c>
      <c r="BK303" s="240">
        <f>ROUND(I303*H303,2)</f>
        <v>0</v>
      </c>
      <c r="BL303" s="19" t="s">
        <v>169</v>
      </c>
      <c r="BM303" s="239" t="s">
        <v>1731</v>
      </c>
    </row>
    <row r="304" s="2" customFormat="1">
      <c r="A304" s="40"/>
      <c r="B304" s="41"/>
      <c r="C304" s="42"/>
      <c r="D304" s="241" t="s">
        <v>171</v>
      </c>
      <c r="E304" s="42"/>
      <c r="F304" s="242" t="s">
        <v>1727</v>
      </c>
      <c r="G304" s="42"/>
      <c r="H304" s="42"/>
      <c r="I304" s="148"/>
      <c r="J304" s="42"/>
      <c r="K304" s="42"/>
      <c r="L304" s="46"/>
      <c r="M304" s="243"/>
      <c r="N304" s="244"/>
      <c r="O304" s="86"/>
      <c r="P304" s="86"/>
      <c r="Q304" s="86"/>
      <c r="R304" s="86"/>
      <c r="S304" s="86"/>
      <c r="T304" s="87"/>
      <c r="U304" s="40"/>
      <c r="V304" s="40"/>
      <c r="W304" s="40"/>
      <c r="X304" s="40"/>
      <c r="Y304" s="40"/>
      <c r="Z304" s="40"/>
      <c r="AA304" s="40"/>
      <c r="AB304" s="40"/>
      <c r="AC304" s="40"/>
      <c r="AD304" s="40"/>
      <c r="AE304" s="40"/>
      <c r="AT304" s="19" t="s">
        <v>171</v>
      </c>
      <c r="AU304" s="19" t="s">
        <v>86</v>
      </c>
    </row>
    <row r="305" s="2" customFormat="1" ht="21.75" customHeight="1">
      <c r="A305" s="40"/>
      <c r="B305" s="41"/>
      <c r="C305" s="228" t="s">
        <v>494</v>
      </c>
      <c r="D305" s="228" t="s">
        <v>164</v>
      </c>
      <c r="E305" s="229" t="s">
        <v>1732</v>
      </c>
      <c r="F305" s="230" t="s">
        <v>1733</v>
      </c>
      <c r="G305" s="231" t="s">
        <v>167</v>
      </c>
      <c r="H305" s="232">
        <v>39</v>
      </c>
      <c r="I305" s="233"/>
      <c r="J305" s="234">
        <f>ROUND(I305*H305,2)</f>
        <v>0</v>
      </c>
      <c r="K305" s="230" t="s">
        <v>168</v>
      </c>
      <c r="L305" s="46"/>
      <c r="M305" s="235" t="s">
        <v>19</v>
      </c>
      <c r="N305" s="236" t="s">
        <v>47</v>
      </c>
      <c r="O305" s="86"/>
      <c r="P305" s="237">
        <f>O305*H305</f>
        <v>0</v>
      </c>
      <c r="Q305" s="237">
        <v>0</v>
      </c>
      <c r="R305" s="237">
        <f>Q305*H305</f>
        <v>0</v>
      </c>
      <c r="S305" s="237">
        <v>0</v>
      </c>
      <c r="T305" s="238">
        <f>S305*H305</f>
        <v>0</v>
      </c>
      <c r="U305" s="40"/>
      <c r="V305" s="40"/>
      <c r="W305" s="40"/>
      <c r="X305" s="40"/>
      <c r="Y305" s="40"/>
      <c r="Z305" s="40"/>
      <c r="AA305" s="40"/>
      <c r="AB305" s="40"/>
      <c r="AC305" s="40"/>
      <c r="AD305" s="40"/>
      <c r="AE305" s="40"/>
      <c r="AR305" s="239" t="s">
        <v>169</v>
      </c>
      <c r="AT305" s="239" t="s">
        <v>164</v>
      </c>
      <c r="AU305" s="239" t="s">
        <v>86</v>
      </c>
      <c r="AY305" s="19" t="s">
        <v>162</v>
      </c>
      <c r="BE305" s="240">
        <f>IF(N305="základní",J305,0)</f>
        <v>0</v>
      </c>
      <c r="BF305" s="240">
        <f>IF(N305="snížená",J305,0)</f>
        <v>0</v>
      </c>
      <c r="BG305" s="240">
        <f>IF(N305="zákl. přenesená",J305,0)</f>
        <v>0</v>
      </c>
      <c r="BH305" s="240">
        <f>IF(N305="sníž. přenesená",J305,0)</f>
        <v>0</v>
      </c>
      <c r="BI305" s="240">
        <f>IF(N305="nulová",J305,0)</f>
        <v>0</v>
      </c>
      <c r="BJ305" s="19" t="s">
        <v>84</v>
      </c>
      <c r="BK305" s="240">
        <f>ROUND(I305*H305,2)</f>
        <v>0</v>
      </c>
      <c r="BL305" s="19" t="s">
        <v>169</v>
      </c>
      <c r="BM305" s="239" t="s">
        <v>1734</v>
      </c>
    </row>
    <row r="306" s="2" customFormat="1">
      <c r="A306" s="40"/>
      <c r="B306" s="41"/>
      <c r="C306" s="42"/>
      <c r="D306" s="241" t="s">
        <v>171</v>
      </c>
      <c r="E306" s="42"/>
      <c r="F306" s="242" t="s">
        <v>1735</v>
      </c>
      <c r="G306" s="42"/>
      <c r="H306" s="42"/>
      <c r="I306" s="148"/>
      <c r="J306" s="42"/>
      <c r="K306" s="42"/>
      <c r="L306" s="46"/>
      <c r="M306" s="243"/>
      <c r="N306" s="244"/>
      <c r="O306" s="86"/>
      <c r="P306" s="86"/>
      <c r="Q306" s="86"/>
      <c r="R306" s="86"/>
      <c r="S306" s="86"/>
      <c r="T306" s="87"/>
      <c r="U306" s="40"/>
      <c r="V306" s="40"/>
      <c r="W306" s="40"/>
      <c r="X306" s="40"/>
      <c r="Y306" s="40"/>
      <c r="Z306" s="40"/>
      <c r="AA306" s="40"/>
      <c r="AB306" s="40"/>
      <c r="AC306" s="40"/>
      <c r="AD306" s="40"/>
      <c r="AE306" s="40"/>
      <c r="AT306" s="19" t="s">
        <v>171</v>
      </c>
      <c r="AU306" s="19" t="s">
        <v>86</v>
      </c>
    </row>
    <row r="307" s="13" customFormat="1">
      <c r="A307" s="13"/>
      <c r="B307" s="245"/>
      <c r="C307" s="246"/>
      <c r="D307" s="241" t="s">
        <v>173</v>
      </c>
      <c r="E307" s="247" t="s">
        <v>19</v>
      </c>
      <c r="F307" s="248" t="s">
        <v>1728</v>
      </c>
      <c r="G307" s="246"/>
      <c r="H307" s="249">
        <v>39</v>
      </c>
      <c r="I307" s="250"/>
      <c r="J307" s="246"/>
      <c r="K307" s="246"/>
      <c r="L307" s="251"/>
      <c r="M307" s="252"/>
      <c r="N307" s="253"/>
      <c r="O307" s="253"/>
      <c r="P307" s="253"/>
      <c r="Q307" s="253"/>
      <c r="R307" s="253"/>
      <c r="S307" s="253"/>
      <c r="T307" s="254"/>
      <c r="U307" s="13"/>
      <c r="V307" s="13"/>
      <c r="W307" s="13"/>
      <c r="X307" s="13"/>
      <c r="Y307" s="13"/>
      <c r="Z307" s="13"/>
      <c r="AA307" s="13"/>
      <c r="AB307" s="13"/>
      <c r="AC307" s="13"/>
      <c r="AD307" s="13"/>
      <c r="AE307" s="13"/>
      <c r="AT307" s="255" t="s">
        <v>173</v>
      </c>
      <c r="AU307" s="255" t="s">
        <v>86</v>
      </c>
      <c r="AV307" s="13" t="s">
        <v>86</v>
      </c>
      <c r="AW307" s="13" t="s">
        <v>37</v>
      </c>
      <c r="AX307" s="13" t="s">
        <v>84</v>
      </c>
      <c r="AY307" s="255" t="s">
        <v>162</v>
      </c>
    </row>
    <row r="308" s="2" customFormat="1" ht="21.75" customHeight="1">
      <c r="A308" s="40"/>
      <c r="B308" s="41"/>
      <c r="C308" s="228" t="s">
        <v>499</v>
      </c>
      <c r="D308" s="228" t="s">
        <v>164</v>
      </c>
      <c r="E308" s="229" t="s">
        <v>1736</v>
      </c>
      <c r="F308" s="230" t="s">
        <v>1737</v>
      </c>
      <c r="G308" s="231" t="s">
        <v>167</v>
      </c>
      <c r="H308" s="232">
        <v>8</v>
      </c>
      <c r="I308" s="233"/>
      <c r="J308" s="234">
        <f>ROUND(I308*H308,2)</f>
        <v>0</v>
      </c>
      <c r="K308" s="230" t="s">
        <v>168</v>
      </c>
      <c r="L308" s="46"/>
      <c r="M308" s="235" t="s">
        <v>19</v>
      </c>
      <c r="N308" s="236" t="s">
        <v>47</v>
      </c>
      <c r="O308" s="86"/>
      <c r="P308" s="237">
        <f>O308*H308</f>
        <v>0</v>
      </c>
      <c r="Q308" s="237">
        <v>0.00012999999999999999</v>
      </c>
      <c r="R308" s="237">
        <f>Q308*H308</f>
        <v>0.0010399999999999999</v>
      </c>
      <c r="S308" s="237">
        <v>0</v>
      </c>
      <c r="T308" s="238">
        <f>S308*H308</f>
        <v>0</v>
      </c>
      <c r="U308" s="40"/>
      <c r="V308" s="40"/>
      <c r="W308" s="40"/>
      <c r="X308" s="40"/>
      <c r="Y308" s="40"/>
      <c r="Z308" s="40"/>
      <c r="AA308" s="40"/>
      <c r="AB308" s="40"/>
      <c r="AC308" s="40"/>
      <c r="AD308" s="40"/>
      <c r="AE308" s="40"/>
      <c r="AR308" s="239" t="s">
        <v>169</v>
      </c>
      <c r="AT308" s="239" t="s">
        <v>164</v>
      </c>
      <c r="AU308" s="239" t="s">
        <v>86</v>
      </c>
      <c r="AY308" s="19" t="s">
        <v>162</v>
      </c>
      <c r="BE308" s="240">
        <f>IF(N308="základní",J308,0)</f>
        <v>0</v>
      </c>
      <c r="BF308" s="240">
        <f>IF(N308="snížená",J308,0)</f>
        <v>0</v>
      </c>
      <c r="BG308" s="240">
        <f>IF(N308="zákl. přenesená",J308,0)</f>
        <v>0</v>
      </c>
      <c r="BH308" s="240">
        <f>IF(N308="sníž. přenesená",J308,0)</f>
        <v>0</v>
      </c>
      <c r="BI308" s="240">
        <f>IF(N308="nulová",J308,0)</f>
        <v>0</v>
      </c>
      <c r="BJ308" s="19" t="s">
        <v>84</v>
      </c>
      <c r="BK308" s="240">
        <f>ROUND(I308*H308,2)</f>
        <v>0</v>
      </c>
      <c r="BL308" s="19" t="s">
        <v>169</v>
      </c>
      <c r="BM308" s="239" t="s">
        <v>1738</v>
      </c>
    </row>
    <row r="309" s="2" customFormat="1">
      <c r="A309" s="40"/>
      <c r="B309" s="41"/>
      <c r="C309" s="42"/>
      <c r="D309" s="241" t="s">
        <v>171</v>
      </c>
      <c r="E309" s="42"/>
      <c r="F309" s="242" t="s">
        <v>1739</v>
      </c>
      <c r="G309" s="42"/>
      <c r="H309" s="42"/>
      <c r="I309" s="148"/>
      <c r="J309" s="42"/>
      <c r="K309" s="42"/>
      <c r="L309" s="46"/>
      <c r="M309" s="243"/>
      <c r="N309" s="244"/>
      <c r="O309" s="86"/>
      <c r="P309" s="86"/>
      <c r="Q309" s="86"/>
      <c r="R309" s="86"/>
      <c r="S309" s="86"/>
      <c r="T309" s="87"/>
      <c r="U309" s="40"/>
      <c r="V309" s="40"/>
      <c r="W309" s="40"/>
      <c r="X309" s="40"/>
      <c r="Y309" s="40"/>
      <c r="Z309" s="40"/>
      <c r="AA309" s="40"/>
      <c r="AB309" s="40"/>
      <c r="AC309" s="40"/>
      <c r="AD309" s="40"/>
      <c r="AE309" s="40"/>
      <c r="AT309" s="19" t="s">
        <v>171</v>
      </c>
      <c r="AU309" s="19" t="s">
        <v>86</v>
      </c>
    </row>
    <row r="310" s="12" customFormat="1" ht="22.8" customHeight="1">
      <c r="A310" s="12"/>
      <c r="B310" s="212"/>
      <c r="C310" s="213"/>
      <c r="D310" s="214" t="s">
        <v>75</v>
      </c>
      <c r="E310" s="226" t="s">
        <v>702</v>
      </c>
      <c r="F310" s="226" t="s">
        <v>703</v>
      </c>
      <c r="G310" s="213"/>
      <c r="H310" s="213"/>
      <c r="I310" s="216"/>
      <c r="J310" s="227">
        <f>BK310</f>
        <v>0</v>
      </c>
      <c r="K310" s="213"/>
      <c r="L310" s="218"/>
      <c r="M310" s="219"/>
      <c r="N310" s="220"/>
      <c r="O310" s="220"/>
      <c r="P310" s="221">
        <f>SUM(P311:P312)</f>
        <v>0</v>
      </c>
      <c r="Q310" s="220"/>
      <c r="R310" s="221">
        <f>SUM(R311:R312)</f>
        <v>0</v>
      </c>
      <c r="S310" s="220"/>
      <c r="T310" s="222">
        <f>SUM(T311:T312)</f>
        <v>0</v>
      </c>
      <c r="U310" s="12"/>
      <c r="V310" s="12"/>
      <c r="W310" s="12"/>
      <c r="X310" s="12"/>
      <c r="Y310" s="12"/>
      <c r="Z310" s="12"/>
      <c r="AA310" s="12"/>
      <c r="AB310" s="12"/>
      <c r="AC310" s="12"/>
      <c r="AD310" s="12"/>
      <c r="AE310" s="12"/>
      <c r="AR310" s="223" t="s">
        <v>84</v>
      </c>
      <c r="AT310" s="224" t="s">
        <v>75</v>
      </c>
      <c r="AU310" s="224" t="s">
        <v>84</v>
      </c>
      <c r="AY310" s="223" t="s">
        <v>162</v>
      </c>
      <c r="BK310" s="225">
        <f>SUM(BK311:BK312)</f>
        <v>0</v>
      </c>
    </row>
    <row r="311" s="2" customFormat="1" ht="21.75" customHeight="1">
      <c r="A311" s="40"/>
      <c r="B311" s="41"/>
      <c r="C311" s="228" t="s">
        <v>503</v>
      </c>
      <c r="D311" s="228" t="s">
        <v>164</v>
      </c>
      <c r="E311" s="229" t="s">
        <v>1740</v>
      </c>
      <c r="F311" s="230" t="s">
        <v>1741</v>
      </c>
      <c r="G311" s="231" t="s">
        <v>334</v>
      </c>
      <c r="H311" s="232">
        <v>30.559000000000001</v>
      </c>
      <c r="I311" s="233"/>
      <c r="J311" s="234">
        <f>ROUND(I311*H311,2)</f>
        <v>0</v>
      </c>
      <c r="K311" s="230" t="s">
        <v>168</v>
      </c>
      <c r="L311" s="46"/>
      <c r="M311" s="235" t="s">
        <v>19</v>
      </c>
      <c r="N311" s="236" t="s">
        <v>47</v>
      </c>
      <c r="O311" s="86"/>
      <c r="P311" s="237">
        <f>O311*H311</f>
        <v>0</v>
      </c>
      <c r="Q311" s="237">
        <v>0</v>
      </c>
      <c r="R311" s="237">
        <f>Q311*H311</f>
        <v>0</v>
      </c>
      <c r="S311" s="237">
        <v>0</v>
      </c>
      <c r="T311" s="238">
        <f>S311*H311</f>
        <v>0</v>
      </c>
      <c r="U311" s="40"/>
      <c r="V311" s="40"/>
      <c r="W311" s="40"/>
      <c r="X311" s="40"/>
      <c r="Y311" s="40"/>
      <c r="Z311" s="40"/>
      <c r="AA311" s="40"/>
      <c r="AB311" s="40"/>
      <c r="AC311" s="40"/>
      <c r="AD311" s="40"/>
      <c r="AE311" s="40"/>
      <c r="AR311" s="239" t="s">
        <v>169</v>
      </c>
      <c r="AT311" s="239" t="s">
        <v>164</v>
      </c>
      <c r="AU311" s="239" t="s">
        <v>86</v>
      </c>
      <c r="AY311" s="19" t="s">
        <v>162</v>
      </c>
      <c r="BE311" s="240">
        <f>IF(N311="základní",J311,0)</f>
        <v>0</v>
      </c>
      <c r="BF311" s="240">
        <f>IF(N311="snížená",J311,0)</f>
        <v>0</v>
      </c>
      <c r="BG311" s="240">
        <f>IF(N311="zákl. přenesená",J311,0)</f>
        <v>0</v>
      </c>
      <c r="BH311" s="240">
        <f>IF(N311="sníž. přenesená",J311,0)</f>
        <v>0</v>
      </c>
      <c r="BI311" s="240">
        <f>IF(N311="nulová",J311,0)</f>
        <v>0</v>
      </c>
      <c r="BJ311" s="19" t="s">
        <v>84</v>
      </c>
      <c r="BK311" s="240">
        <f>ROUND(I311*H311,2)</f>
        <v>0</v>
      </c>
      <c r="BL311" s="19" t="s">
        <v>169</v>
      </c>
      <c r="BM311" s="239" t="s">
        <v>1742</v>
      </c>
    </row>
    <row r="312" s="2" customFormat="1">
      <c r="A312" s="40"/>
      <c r="B312" s="41"/>
      <c r="C312" s="42"/>
      <c r="D312" s="241" t="s">
        <v>171</v>
      </c>
      <c r="E312" s="42"/>
      <c r="F312" s="242" t="s">
        <v>1743</v>
      </c>
      <c r="G312" s="42"/>
      <c r="H312" s="42"/>
      <c r="I312" s="148"/>
      <c r="J312" s="42"/>
      <c r="K312" s="42"/>
      <c r="L312" s="46"/>
      <c r="M312" s="243"/>
      <c r="N312" s="244"/>
      <c r="O312" s="86"/>
      <c r="P312" s="86"/>
      <c r="Q312" s="86"/>
      <c r="R312" s="86"/>
      <c r="S312" s="86"/>
      <c r="T312" s="87"/>
      <c r="U312" s="40"/>
      <c r="V312" s="40"/>
      <c r="W312" s="40"/>
      <c r="X312" s="40"/>
      <c r="Y312" s="40"/>
      <c r="Z312" s="40"/>
      <c r="AA312" s="40"/>
      <c r="AB312" s="40"/>
      <c r="AC312" s="40"/>
      <c r="AD312" s="40"/>
      <c r="AE312" s="40"/>
      <c r="AT312" s="19" t="s">
        <v>171</v>
      </c>
      <c r="AU312" s="19" t="s">
        <v>86</v>
      </c>
    </row>
    <row r="313" s="12" customFormat="1" ht="25.92" customHeight="1">
      <c r="A313" s="12"/>
      <c r="B313" s="212"/>
      <c r="C313" s="213"/>
      <c r="D313" s="214" t="s">
        <v>75</v>
      </c>
      <c r="E313" s="215" t="s">
        <v>709</v>
      </c>
      <c r="F313" s="215" t="s">
        <v>710</v>
      </c>
      <c r="G313" s="213"/>
      <c r="H313" s="213"/>
      <c r="I313" s="216"/>
      <c r="J313" s="217">
        <f>BK313</f>
        <v>0</v>
      </c>
      <c r="K313" s="213"/>
      <c r="L313" s="218"/>
      <c r="M313" s="219"/>
      <c r="N313" s="220"/>
      <c r="O313" s="220"/>
      <c r="P313" s="221">
        <f>P314+P336+P352+P377+P383+P401+P407+P409+P412+P434+P444</f>
        <v>0</v>
      </c>
      <c r="Q313" s="220"/>
      <c r="R313" s="221">
        <f>R314+R336+R352+R377+R383+R401+R407+R409+R412+R434+R444</f>
        <v>0.87788144000000001</v>
      </c>
      <c r="S313" s="220"/>
      <c r="T313" s="222">
        <f>T314+T336+T352+T377+T383+T401+T407+T409+T412+T434+T444</f>
        <v>0</v>
      </c>
      <c r="U313" s="12"/>
      <c r="V313" s="12"/>
      <c r="W313" s="12"/>
      <c r="X313" s="12"/>
      <c r="Y313" s="12"/>
      <c r="Z313" s="12"/>
      <c r="AA313" s="12"/>
      <c r="AB313" s="12"/>
      <c r="AC313" s="12"/>
      <c r="AD313" s="12"/>
      <c r="AE313" s="12"/>
      <c r="AR313" s="223" t="s">
        <v>86</v>
      </c>
      <c r="AT313" s="224" t="s">
        <v>75</v>
      </c>
      <c r="AU313" s="224" t="s">
        <v>76</v>
      </c>
      <c r="AY313" s="223" t="s">
        <v>162</v>
      </c>
      <c r="BK313" s="225">
        <f>BK314+BK336+BK352+BK377+BK383+BK401+BK407+BK409+BK412+BK434+BK444</f>
        <v>0</v>
      </c>
    </row>
    <row r="314" s="12" customFormat="1" ht="22.8" customHeight="1">
      <c r="A314" s="12"/>
      <c r="B314" s="212"/>
      <c r="C314" s="213"/>
      <c r="D314" s="214" t="s">
        <v>75</v>
      </c>
      <c r="E314" s="226" t="s">
        <v>1744</v>
      </c>
      <c r="F314" s="226" t="s">
        <v>1745</v>
      </c>
      <c r="G314" s="213"/>
      <c r="H314" s="213"/>
      <c r="I314" s="216"/>
      <c r="J314" s="227">
        <f>BK314</f>
        <v>0</v>
      </c>
      <c r="K314" s="213"/>
      <c r="L314" s="218"/>
      <c r="M314" s="219"/>
      <c r="N314" s="220"/>
      <c r="O314" s="220"/>
      <c r="P314" s="221">
        <f>SUM(P315:P335)</f>
        <v>0</v>
      </c>
      <c r="Q314" s="220"/>
      <c r="R314" s="221">
        <f>SUM(R315:R335)</f>
        <v>0.071308499999999997</v>
      </c>
      <c r="S314" s="220"/>
      <c r="T314" s="222">
        <f>SUM(T315:T335)</f>
        <v>0</v>
      </c>
      <c r="U314" s="12"/>
      <c r="V314" s="12"/>
      <c r="W314" s="12"/>
      <c r="X314" s="12"/>
      <c r="Y314" s="12"/>
      <c r="Z314" s="12"/>
      <c r="AA314" s="12"/>
      <c r="AB314" s="12"/>
      <c r="AC314" s="12"/>
      <c r="AD314" s="12"/>
      <c r="AE314" s="12"/>
      <c r="AR314" s="223" t="s">
        <v>86</v>
      </c>
      <c r="AT314" s="224" t="s">
        <v>75</v>
      </c>
      <c r="AU314" s="224" t="s">
        <v>84</v>
      </c>
      <c r="AY314" s="223" t="s">
        <v>162</v>
      </c>
      <c r="BK314" s="225">
        <f>SUM(BK315:BK335)</f>
        <v>0</v>
      </c>
    </row>
    <row r="315" s="2" customFormat="1" ht="16.5" customHeight="1">
      <c r="A315" s="40"/>
      <c r="B315" s="41"/>
      <c r="C315" s="228" t="s">
        <v>507</v>
      </c>
      <c r="D315" s="228" t="s">
        <v>164</v>
      </c>
      <c r="E315" s="229" t="s">
        <v>1746</v>
      </c>
      <c r="F315" s="230" t="s">
        <v>1747</v>
      </c>
      <c r="G315" s="231" t="s">
        <v>167</v>
      </c>
      <c r="H315" s="232">
        <v>11.75</v>
      </c>
      <c r="I315" s="233"/>
      <c r="J315" s="234">
        <f>ROUND(I315*H315,2)</f>
        <v>0</v>
      </c>
      <c r="K315" s="230" t="s">
        <v>168</v>
      </c>
      <c r="L315" s="46"/>
      <c r="M315" s="235" t="s">
        <v>19</v>
      </c>
      <c r="N315" s="236" t="s">
        <v>47</v>
      </c>
      <c r="O315" s="86"/>
      <c r="P315" s="237">
        <f>O315*H315</f>
        <v>0</v>
      </c>
      <c r="Q315" s="237">
        <v>0</v>
      </c>
      <c r="R315" s="237">
        <f>Q315*H315</f>
        <v>0</v>
      </c>
      <c r="S315" s="237">
        <v>0</v>
      </c>
      <c r="T315" s="238">
        <f>S315*H315</f>
        <v>0</v>
      </c>
      <c r="U315" s="40"/>
      <c r="V315" s="40"/>
      <c r="W315" s="40"/>
      <c r="X315" s="40"/>
      <c r="Y315" s="40"/>
      <c r="Z315" s="40"/>
      <c r="AA315" s="40"/>
      <c r="AB315" s="40"/>
      <c r="AC315" s="40"/>
      <c r="AD315" s="40"/>
      <c r="AE315" s="40"/>
      <c r="AR315" s="239" t="s">
        <v>262</v>
      </c>
      <c r="AT315" s="239" t="s">
        <v>164</v>
      </c>
      <c r="AU315" s="239" t="s">
        <v>86</v>
      </c>
      <c r="AY315" s="19" t="s">
        <v>162</v>
      </c>
      <c r="BE315" s="240">
        <f>IF(N315="základní",J315,0)</f>
        <v>0</v>
      </c>
      <c r="BF315" s="240">
        <f>IF(N315="snížená",J315,0)</f>
        <v>0</v>
      </c>
      <c r="BG315" s="240">
        <f>IF(N315="zákl. přenesená",J315,0)</f>
        <v>0</v>
      </c>
      <c r="BH315" s="240">
        <f>IF(N315="sníž. přenesená",J315,0)</f>
        <v>0</v>
      </c>
      <c r="BI315" s="240">
        <f>IF(N315="nulová",J315,0)</f>
        <v>0</v>
      </c>
      <c r="BJ315" s="19" t="s">
        <v>84</v>
      </c>
      <c r="BK315" s="240">
        <f>ROUND(I315*H315,2)</f>
        <v>0</v>
      </c>
      <c r="BL315" s="19" t="s">
        <v>262</v>
      </c>
      <c r="BM315" s="239" t="s">
        <v>1748</v>
      </c>
    </row>
    <row r="316" s="2" customFormat="1">
      <c r="A316" s="40"/>
      <c r="B316" s="41"/>
      <c r="C316" s="42"/>
      <c r="D316" s="241" t="s">
        <v>171</v>
      </c>
      <c r="E316" s="42"/>
      <c r="F316" s="242" t="s">
        <v>1749</v>
      </c>
      <c r="G316" s="42"/>
      <c r="H316" s="42"/>
      <c r="I316" s="148"/>
      <c r="J316" s="42"/>
      <c r="K316" s="42"/>
      <c r="L316" s="46"/>
      <c r="M316" s="243"/>
      <c r="N316" s="244"/>
      <c r="O316" s="86"/>
      <c r="P316" s="86"/>
      <c r="Q316" s="86"/>
      <c r="R316" s="86"/>
      <c r="S316" s="86"/>
      <c r="T316" s="87"/>
      <c r="U316" s="40"/>
      <c r="V316" s="40"/>
      <c r="W316" s="40"/>
      <c r="X316" s="40"/>
      <c r="Y316" s="40"/>
      <c r="Z316" s="40"/>
      <c r="AA316" s="40"/>
      <c r="AB316" s="40"/>
      <c r="AC316" s="40"/>
      <c r="AD316" s="40"/>
      <c r="AE316" s="40"/>
      <c r="AT316" s="19" t="s">
        <v>171</v>
      </c>
      <c r="AU316" s="19" t="s">
        <v>86</v>
      </c>
    </row>
    <row r="317" s="13" customFormat="1">
      <c r="A317" s="13"/>
      <c r="B317" s="245"/>
      <c r="C317" s="246"/>
      <c r="D317" s="241" t="s">
        <v>173</v>
      </c>
      <c r="E317" s="247" t="s">
        <v>19</v>
      </c>
      <c r="F317" s="248" t="s">
        <v>1750</v>
      </c>
      <c r="G317" s="246"/>
      <c r="H317" s="249">
        <v>4.75</v>
      </c>
      <c r="I317" s="250"/>
      <c r="J317" s="246"/>
      <c r="K317" s="246"/>
      <c r="L317" s="251"/>
      <c r="M317" s="252"/>
      <c r="N317" s="253"/>
      <c r="O317" s="253"/>
      <c r="P317" s="253"/>
      <c r="Q317" s="253"/>
      <c r="R317" s="253"/>
      <c r="S317" s="253"/>
      <c r="T317" s="254"/>
      <c r="U317" s="13"/>
      <c r="V317" s="13"/>
      <c r="W317" s="13"/>
      <c r="X317" s="13"/>
      <c r="Y317" s="13"/>
      <c r="Z317" s="13"/>
      <c r="AA317" s="13"/>
      <c r="AB317" s="13"/>
      <c r="AC317" s="13"/>
      <c r="AD317" s="13"/>
      <c r="AE317" s="13"/>
      <c r="AT317" s="255" t="s">
        <v>173</v>
      </c>
      <c r="AU317" s="255" t="s">
        <v>86</v>
      </c>
      <c r="AV317" s="13" t="s">
        <v>86</v>
      </c>
      <c r="AW317" s="13" t="s">
        <v>37</v>
      </c>
      <c r="AX317" s="13" t="s">
        <v>76</v>
      </c>
      <c r="AY317" s="255" t="s">
        <v>162</v>
      </c>
    </row>
    <row r="318" s="13" customFormat="1">
      <c r="A318" s="13"/>
      <c r="B318" s="245"/>
      <c r="C318" s="246"/>
      <c r="D318" s="241" t="s">
        <v>173</v>
      </c>
      <c r="E318" s="247" t="s">
        <v>19</v>
      </c>
      <c r="F318" s="248" t="s">
        <v>1751</v>
      </c>
      <c r="G318" s="246"/>
      <c r="H318" s="249">
        <v>7</v>
      </c>
      <c r="I318" s="250"/>
      <c r="J318" s="246"/>
      <c r="K318" s="246"/>
      <c r="L318" s="251"/>
      <c r="M318" s="252"/>
      <c r="N318" s="253"/>
      <c r="O318" s="253"/>
      <c r="P318" s="253"/>
      <c r="Q318" s="253"/>
      <c r="R318" s="253"/>
      <c r="S318" s="253"/>
      <c r="T318" s="254"/>
      <c r="U318" s="13"/>
      <c r="V318" s="13"/>
      <c r="W318" s="13"/>
      <c r="X318" s="13"/>
      <c r="Y318" s="13"/>
      <c r="Z318" s="13"/>
      <c r="AA318" s="13"/>
      <c r="AB318" s="13"/>
      <c r="AC318" s="13"/>
      <c r="AD318" s="13"/>
      <c r="AE318" s="13"/>
      <c r="AT318" s="255" t="s">
        <v>173</v>
      </c>
      <c r="AU318" s="255" t="s">
        <v>86</v>
      </c>
      <c r="AV318" s="13" t="s">
        <v>86</v>
      </c>
      <c r="AW318" s="13" t="s">
        <v>37</v>
      </c>
      <c r="AX318" s="13" t="s">
        <v>76</v>
      </c>
      <c r="AY318" s="255" t="s">
        <v>162</v>
      </c>
    </row>
    <row r="319" s="15" customFormat="1">
      <c r="A319" s="15"/>
      <c r="B319" s="267"/>
      <c r="C319" s="268"/>
      <c r="D319" s="241" t="s">
        <v>173</v>
      </c>
      <c r="E319" s="269" t="s">
        <v>19</v>
      </c>
      <c r="F319" s="270" t="s">
        <v>177</v>
      </c>
      <c r="G319" s="268"/>
      <c r="H319" s="271">
        <v>11.75</v>
      </c>
      <c r="I319" s="272"/>
      <c r="J319" s="268"/>
      <c r="K319" s="268"/>
      <c r="L319" s="273"/>
      <c r="M319" s="274"/>
      <c r="N319" s="275"/>
      <c r="O319" s="275"/>
      <c r="P319" s="275"/>
      <c r="Q319" s="275"/>
      <c r="R319" s="275"/>
      <c r="S319" s="275"/>
      <c r="T319" s="276"/>
      <c r="U319" s="15"/>
      <c r="V319" s="15"/>
      <c r="W319" s="15"/>
      <c r="X319" s="15"/>
      <c r="Y319" s="15"/>
      <c r="Z319" s="15"/>
      <c r="AA319" s="15"/>
      <c r="AB319" s="15"/>
      <c r="AC319" s="15"/>
      <c r="AD319" s="15"/>
      <c r="AE319" s="15"/>
      <c r="AT319" s="277" t="s">
        <v>173</v>
      </c>
      <c r="AU319" s="277" t="s">
        <v>86</v>
      </c>
      <c r="AV319" s="15" t="s">
        <v>169</v>
      </c>
      <c r="AW319" s="15" t="s">
        <v>37</v>
      </c>
      <c r="AX319" s="15" t="s">
        <v>84</v>
      </c>
      <c r="AY319" s="277" t="s">
        <v>162</v>
      </c>
    </row>
    <row r="320" s="2" customFormat="1" ht="16.5" customHeight="1">
      <c r="A320" s="40"/>
      <c r="B320" s="41"/>
      <c r="C320" s="288" t="s">
        <v>511</v>
      </c>
      <c r="D320" s="288" t="s">
        <v>346</v>
      </c>
      <c r="E320" s="289" t="s">
        <v>1752</v>
      </c>
      <c r="F320" s="290" t="s">
        <v>1753</v>
      </c>
      <c r="G320" s="291" t="s">
        <v>334</v>
      </c>
      <c r="H320" s="292">
        <v>0.0040000000000000001</v>
      </c>
      <c r="I320" s="293"/>
      <c r="J320" s="294">
        <f>ROUND(I320*H320,2)</f>
        <v>0</v>
      </c>
      <c r="K320" s="290" t="s">
        <v>168</v>
      </c>
      <c r="L320" s="295"/>
      <c r="M320" s="296" t="s">
        <v>19</v>
      </c>
      <c r="N320" s="297" t="s">
        <v>47</v>
      </c>
      <c r="O320" s="86"/>
      <c r="P320" s="237">
        <f>O320*H320</f>
        <v>0</v>
      </c>
      <c r="Q320" s="237">
        <v>1</v>
      </c>
      <c r="R320" s="237">
        <f>Q320*H320</f>
        <v>0.0040000000000000001</v>
      </c>
      <c r="S320" s="237">
        <v>0</v>
      </c>
      <c r="T320" s="238">
        <f>S320*H320</f>
        <v>0</v>
      </c>
      <c r="U320" s="40"/>
      <c r="V320" s="40"/>
      <c r="W320" s="40"/>
      <c r="X320" s="40"/>
      <c r="Y320" s="40"/>
      <c r="Z320" s="40"/>
      <c r="AA320" s="40"/>
      <c r="AB320" s="40"/>
      <c r="AC320" s="40"/>
      <c r="AD320" s="40"/>
      <c r="AE320" s="40"/>
      <c r="AR320" s="239" t="s">
        <v>359</v>
      </c>
      <c r="AT320" s="239" t="s">
        <v>346</v>
      </c>
      <c r="AU320" s="239" t="s">
        <v>86</v>
      </c>
      <c r="AY320" s="19" t="s">
        <v>162</v>
      </c>
      <c r="BE320" s="240">
        <f>IF(N320="základní",J320,0)</f>
        <v>0</v>
      </c>
      <c r="BF320" s="240">
        <f>IF(N320="snížená",J320,0)</f>
        <v>0</v>
      </c>
      <c r="BG320" s="240">
        <f>IF(N320="zákl. přenesená",J320,0)</f>
        <v>0</v>
      </c>
      <c r="BH320" s="240">
        <f>IF(N320="sníž. přenesená",J320,0)</f>
        <v>0</v>
      </c>
      <c r="BI320" s="240">
        <f>IF(N320="nulová",J320,0)</f>
        <v>0</v>
      </c>
      <c r="BJ320" s="19" t="s">
        <v>84</v>
      </c>
      <c r="BK320" s="240">
        <f>ROUND(I320*H320,2)</f>
        <v>0</v>
      </c>
      <c r="BL320" s="19" t="s">
        <v>262</v>
      </c>
      <c r="BM320" s="239" t="s">
        <v>1754</v>
      </c>
    </row>
    <row r="321" s="13" customFormat="1">
      <c r="A321" s="13"/>
      <c r="B321" s="245"/>
      <c r="C321" s="246"/>
      <c r="D321" s="241" t="s">
        <v>173</v>
      </c>
      <c r="E321" s="246"/>
      <c r="F321" s="248" t="s">
        <v>1755</v>
      </c>
      <c r="G321" s="246"/>
      <c r="H321" s="249">
        <v>0.0040000000000000001</v>
      </c>
      <c r="I321" s="250"/>
      <c r="J321" s="246"/>
      <c r="K321" s="246"/>
      <c r="L321" s="251"/>
      <c r="M321" s="252"/>
      <c r="N321" s="253"/>
      <c r="O321" s="253"/>
      <c r="P321" s="253"/>
      <c r="Q321" s="253"/>
      <c r="R321" s="253"/>
      <c r="S321" s="253"/>
      <c r="T321" s="254"/>
      <c r="U321" s="13"/>
      <c r="V321" s="13"/>
      <c r="W321" s="13"/>
      <c r="X321" s="13"/>
      <c r="Y321" s="13"/>
      <c r="Z321" s="13"/>
      <c r="AA321" s="13"/>
      <c r="AB321" s="13"/>
      <c r="AC321" s="13"/>
      <c r="AD321" s="13"/>
      <c r="AE321" s="13"/>
      <c r="AT321" s="255" t="s">
        <v>173</v>
      </c>
      <c r="AU321" s="255" t="s">
        <v>86</v>
      </c>
      <c r="AV321" s="13" t="s">
        <v>86</v>
      </c>
      <c r="AW321" s="13" t="s">
        <v>4</v>
      </c>
      <c r="AX321" s="13" t="s">
        <v>84</v>
      </c>
      <c r="AY321" s="255" t="s">
        <v>162</v>
      </c>
    </row>
    <row r="322" s="2" customFormat="1" ht="16.5" customHeight="1">
      <c r="A322" s="40"/>
      <c r="B322" s="41"/>
      <c r="C322" s="228" t="s">
        <v>515</v>
      </c>
      <c r="D322" s="228" t="s">
        <v>164</v>
      </c>
      <c r="E322" s="229" t="s">
        <v>1756</v>
      </c>
      <c r="F322" s="230" t="s">
        <v>1757</v>
      </c>
      <c r="G322" s="231" t="s">
        <v>167</v>
      </c>
      <c r="H322" s="232">
        <v>11.75</v>
      </c>
      <c r="I322" s="233"/>
      <c r="J322" s="234">
        <f>ROUND(I322*H322,2)</f>
        <v>0</v>
      </c>
      <c r="K322" s="230" t="s">
        <v>168</v>
      </c>
      <c r="L322" s="46"/>
      <c r="M322" s="235" t="s">
        <v>19</v>
      </c>
      <c r="N322" s="236" t="s">
        <v>47</v>
      </c>
      <c r="O322" s="86"/>
      <c r="P322" s="237">
        <f>O322*H322</f>
        <v>0</v>
      </c>
      <c r="Q322" s="237">
        <v>0.00040000000000000002</v>
      </c>
      <c r="R322" s="237">
        <f>Q322*H322</f>
        <v>0.0047000000000000002</v>
      </c>
      <c r="S322" s="237">
        <v>0</v>
      </c>
      <c r="T322" s="238">
        <f>S322*H322</f>
        <v>0</v>
      </c>
      <c r="U322" s="40"/>
      <c r="V322" s="40"/>
      <c r="W322" s="40"/>
      <c r="X322" s="40"/>
      <c r="Y322" s="40"/>
      <c r="Z322" s="40"/>
      <c r="AA322" s="40"/>
      <c r="AB322" s="40"/>
      <c r="AC322" s="40"/>
      <c r="AD322" s="40"/>
      <c r="AE322" s="40"/>
      <c r="AR322" s="239" t="s">
        <v>262</v>
      </c>
      <c r="AT322" s="239" t="s">
        <v>164</v>
      </c>
      <c r="AU322" s="239" t="s">
        <v>86</v>
      </c>
      <c r="AY322" s="19" t="s">
        <v>162</v>
      </c>
      <c r="BE322" s="240">
        <f>IF(N322="základní",J322,0)</f>
        <v>0</v>
      </c>
      <c r="BF322" s="240">
        <f>IF(N322="snížená",J322,0)</f>
        <v>0</v>
      </c>
      <c r="BG322" s="240">
        <f>IF(N322="zákl. přenesená",J322,0)</f>
        <v>0</v>
      </c>
      <c r="BH322" s="240">
        <f>IF(N322="sníž. přenesená",J322,0)</f>
        <v>0</v>
      </c>
      <c r="BI322" s="240">
        <f>IF(N322="nulová",J322,0)</f>
        <v>0</v>
      </c>
      <c r="BJ322" s="19" t="s">
        <v>84</v>
      </c>
      <c r="BK322" s="240">
        <f>ROUND(I322*H322,2)</f>
        <v>0</v>
      </c>
      <c r="BL322" s="19" t="s">
        <v>262</v>
      </c>
      <c r="BM322" s="239" t="s">
        <v>1758</v>
      </c>
    </row>
    <row r="323" s="2" customFormat="1">
      <c r="A323" s="40"/>
      <c r="B323" s="41"/>
      <c r="C323" s="42"/>
      <c r="D323" s="241" t="s">
        <v>171</v>
      </c>
      <c r="E323" s="42"/>
      <c r="F323" s="242" t="s">
        <v>1759</v>
      </c>
      <c r="G323" s="42"/>
      <c r="H323" s="42"/>
      <c r="I323" s="148"/>
      <c r="J323" s="42"/>
      <c r="K323" s="42"/>
      <c r="L323" s="46"/>
      <c r="M323" s="243"/>
      <c r="N323" s="244"/>
      <c r="O323" s="86"/>
      <c r="P323" s="86"/>
      <c r="Q323" s="86"/>
      <c r="R323" s="86"/>
      <c r="S323" s="86"/>
      <c r="T323" s="87"/>
      <c r="U323" s="40"/>
      <c r="V323" s="40"/>
      <c r="W323" s="40"/>
      <c r="X323" s="40"/>
      <c r="Y323" s="40"/>
      <c r="Z323" s="40"/>
      <c r="AA323" s="40"/>
      <c r="AB323" s="40"/>
      <c r="AC323" s="40"/>
      <c r="AD323" s="40"/>
      <c r="AE323" s="40"/>
      <c r="AT323" s="19" t="s">
        <v>171</v>
      </c>
      <c r="AU323" s="19" t="s">
        <v>86</v>
      </c>
    </row>
    <row r="324" s="13" customFormat="1">
      <c r="A324" s="13"/>
      <c r="B324" s="245"/>
      <c r="C324" s="246"/>
      <c r="D324" s="241" t="s">
        <v>173</v>
      </c>
      <c r="E324" s="247" t="s">
        <v>19</v>
      </c>
      <c r="F324" s="248" t="s">
        <v>1750</v>
      </c>
      <c r="G324" s="246"/>
      <c r="H324" s="249">
        <v>4.75</v>
      </c>
      <c r="I324" s="250"/>
      <c r="J324" s="246"/>
      <c r="K324" s="246"/>
      <c r="L324" s="251"/>
      <c r="M324" s="252"/>
      <c r="N324" s="253"/>
      <c r="O324" s="253"/>
      <c r="P324" s="253"/>
      <c r="Q324" s="253"/>
      <c r="R324" s="253"/>
      <c r="S324" s="253"/>
      <c r="T324" s="254"/>
      <c r="U324" s="13"/>
      <c r="V324" s="13"/>
      <c r="W324" s="13"/>
      <c r="X324" s="13"/>
      <c r="Y324" s="13"/>
      <c r="Z324" s="13"/>
      <c r="AA324" s="13"/>
      <c r="AB324" s="13"/>
      <c r="AC324" s="13"/>
      <c r="AD324" s="13"/>
      <c r="AE324" s="13"/>
      <c r="AT324" s="255" t="s">
        <v>173</v>
      </c>
      <c r="AU324" s="255" t="s">
        <v>86</v>
      </c>
      <c r="AV324" s="13" t="s">
        <v>86</v>
      </c>
      <c r="AW324" s="13" t="s">
        <v>37</v>
      </c>
      <c r="AX324" s="13" t="s">
        <v>76</v>
      </c>
      <c r="AY324" s="255" t="s">
        <v>162</v>
      </c>
    </row>
    <row r="325" s="13" customFormat="1">
      <c r="A325" s="13"/>
      <c r="B325" s="245"/>
      <c r="C325" s="246"/>
      <c r="D325" s="241" t="s">
        <v>173</v>
      </c>
      <c r="E325" s="247" t="s">
        <v>19</v>
      </c>
      <c r="F325" s="248" t="s">
        <v>1751</v>
      </c>
      <c r="G325" s="246"/>
      <c r="H325" s="249">
        <v>7</v>
      </c>
      <c r="I325" s="250"/>
      <c r="J325" s="246"/>
      <c r="K325" s="246"/>
      <c r="L325" s="251"/>
      <c r="M325" s="252"/>
      <c r="N325" s="253"/>
      <c r="O325" s="253"/>
      <c r="P325" s="253"/>
      <c r="Q325" s="253"/>
      <c r="R325" s="253"/>
      <c r="S325" s="253"/>
      <c r="T325" s="254"/>
      <c r="U325" s="13"/>
      <c r="V325" s="13"/>
      <c r="W325" s="13"/>
      <c r="X325" s="13"/>
      <c r="Y325" s="13"/>
      <c r="Z325" s="13"/>
      <c r="AA325" s="13"/>
      <c r="AB325" s="13"/>
      <c r="AC325" s="13"/>
      <c r="AD325" s="13"/>
      <c r="AE325" s="13"/>
      <c r="AT325" s="255" t="s">
        <v>173</v>
      </c>
      <c r="AU325" s="255" t="s">
        <v>86</v>
      </c>
      <c r="AV325" s="13" t="s">
        <v>86</v>
      </c>
      <c r="AW325" s="13" t="s">
        <v>37</v>
      </c>
      <c r="AX325" s="13" t="s">
        <v>76</v>
      </c>
      <c r="AY325" s="255" t="s">
        <v>162</v>
      </c>
    </row>
    <row r="326" s="15" customFormat="1">
      <c r="A326" s="15"/>
      <c r="B326" s="267"/>
      <c r="C326" s="268"/>
      <c r="D326" s="241" t="s">
        <v>173</v>
      </c>
      <c r="E326" s="269" t="s">
        <v>19</v>
      </c>
      <c r="F326" s="270" t="s">
        <v>177</v>
      </c>
      <c r="G326" s="268"/>
      <c r="H326" s="271">
        <v>11.75</v>
      </c>
      <c r="I326" s="272"/>
      <c r="J326" s="268"/>
      <c r="K326" s="268"/>
      <c r="L326" s="273"/>
      <c r="M326" s="274"/>
      <c r="N326" s="275"/>
      <c r="O326" s="275"/>
      <c r="P326" s="275"/>
      <c r="Q326" s="275"/>
      <c r="R326" s="275"/>
      <c r="S326" s="275"/>
      <c r="T326" s="276"/>
      <c r="U326" s="15"/>
      <c r="V326" s="15"/>
      <c r="W326" s="15"/>
      <c r="X326" s="15"/>
      <c r="Y326" s="15"/>
      <c r="Z326" s="15"/>
      <c r="AA326" s="15"/>
      <c r="AB326" s="15"/>
      <c r="AC326" s="15"/>
      <c r="AD326" s="15"/>
      <c r="AE326" s="15"/>
      <c r="AT326" s="277" t="s">
        <v>173</v>
      </c>
      <c r="AU326" s="277" t="s">
        <v>86</v>
      </c>
      <c r="AV326" s="15" t="s">
        <v>169</v>
      </c>
      <c r="AW326" s="15" t="s">
        <v>37</v>
      </c>
      <c r="AX326" s="15" t="s">
        <v>84</v>
      </c>
      <c r="AY326" s="277" t="s">
        <v>162</v>
      </c>
    </row>
    <row r="327" s="2" customFormat="1" ht="21.75" customHeight="1">
      <c r="A327" s="40"/>
      <c r="B327" s="41"/>
      <c r="C327" s="288" t="s">
        <v>519</v>
      </c>
      <c r="D327" s="288" t="s">
        <v>346</v>
      </c>
      <c r="E327" s="289" t="s">
        <v>1760</v>
      </c>
      <c r="F327" s="290" t="s">
        <v>1761</v>
      </c>
      <c r="G327" s="291" t="s">
        <v>167</v>
      </c>
      <c r="H327" s="292">
        <v>13.513</v>
      </c>
      <c r="I327" s="293"/>
      <c r="J327" s="294">
        <f>ROUND(I327*H327,2)</f>
        <v>0</v>
      </c>
      <c r="K327" s="290" t="s">
        <v>168</v>
      </c>
      <c r="L327" s="295"/>
      <c r="M327" s="296" t="s">
        <v>19</v>
      </c>
      <c r="N327" s="297" t="s">
        <v>47</v>
      </c>
      <c r="O327" s="86"/>
      <c r="P327" s="237">
        <f>O327*H327</f>
        <v>0</v>
      </c>
      <c r="Q327" s="237">
        <v>0.0044999999999999997</v>
      </c>
      <c r="R327" s="237">
        <f>Q327*H327</f>
        <v>0.060808499999999994</v>
      </c>
      <c r="S327" s="237">
        <v>0</v>
      </c>
      <c r="T327" s="238">
        <f>S327*H327</f>
        <v>0</v>
      </c>
      <c r="U327" s="40"/>
      <c r="V327" s="40"/>
      <c r="W327" s="40"/>
      <c r="X327" s="40"/>
      <c r="Y327" s="40"/>
      <c r="Z327" s="40"/>
      <c r="AA327" s="40"/>
      <c r="AB327" s="40"/>
      <c r="AC327" s="40"/>
      <c r="AD327" s="40"/>
      <c r="AE327" s="40"/>
      <c r="AR327" s="239" t="s">
        <v>359</v>
      </c>
      <c r="AT327" s="239" t="s">
        <v>346</v>
      </c>
      <c r="AU327" s="239" t="s">
        <v>86</v>
      </c>
      <c r="AY327" s="19" t="s">
        <v>162</v>
      </c>
      <c r="BE327" s="240">
        <f>IF(N327="základní",J327,0)</f>
        <v>0</v>
      </c>
      <c r="BF327" s="240">
        <f>IF(N327="snížená",J327,0)</f>
        <v>0</v>
      </c>
      <c r="BG327" s="240">
        <f>IF(N327="zákl. přenesená",J327,0)</f>
        <v>0</v>
      </c>
      <c r="BH327" s="240">
        <f>IF(N327="sníž. přenesená",J327,0)</f>
        <v>0</v>
      </c>
      <c r="BI327" s="240">
        <f>IF(N327="nulová",J327,0)</f>
        <v>0</v>
      </c>
      <c r="BJ327" s="19" t="s">
        <v>84</v>
      </c>
      <c r="BK327" s="240">
        <f>ROUND(I327*H327,2)</f>
        <v>0</v>
      </c>
      <c r="BL327" s="19" t="s">
        <v>262</v>
      </c>
      <c r="BM327" s="239" t="s">
        <v>1762</v>
      </c>
    </row>
    <row r="328" s="13" customFormat="1">
      <c r="A328" s="13"/>
      <c r="B328" s="245"/>
      <c r="C328" s="246"/>
      <c r="D328" s="241" t="s">
        <v>173</v>
      </c>
      <c r="E328" s="246"/>
      <c r="F328" s="248" t="s">
        <v>1763</v>
      </c>
      <c r="G328" s="246"/>
      <c r="H328" s="249">
        <v>13.513</v>
      </c>
      <c r="I328" s="250"/>
      <c r="J328" s="246"/>
      <c r="K328" s="246"/>
      <c r="L328" s="251"/>
      <c r="M328" s="252"/>
      <c r="N328" s="253"/>
      <c r="O328" s="253"/>
      <c r="P328" s="253"/>
      <c r="Q328" s="253"/>
      <c r="R328" s="253"/>
      <c r="S328" s="253"/>
      <c r="T328" s="254"/>
      <c r="U328" s="13"/>
      <c r="V328" s="13"/>
      <c r="W328" s="13"/>
      <c r="X328" s="13"/>
      <c r="Y328" s="13"/>
      <c r="Z328" s="13"/>
      <c r="AA328" s="13"/>
      <c r="AB328" s="13"/>
      <c r="AC328" s="13"/>
      <c r="AD328" s="13"/>
      <c r="AE328" s="13"/>
      <c r="AT328" s="255" t="s">
        <v>173</v>
      </c>
      <c r="AU328" s="255" t="s">
        <v>86</v>
      </c>
      <c r="AV328" s="13" t="s">
        <v>86</v>
      </c>
      <c r="AW328" s="13" t="s">
        <v>4</v>
      </c>
      <c r="AX328" s="13" t="s">
        <v>84</v>
      </c>
      <c r="AY328" s="255" t="s">
        <v>162</v>
      </c>
    </row>
    <row r="329" s="2" customFormat="1" ht="21.75" customHeight="1">
      <c r="A329" s="40"/>
      <c r="B329" s="41"/>
      <c r="C329" s="228" t="s">
        <v>523</v>
      </c>
      <c r="D329" s="228" t="s">
        <v>164</v>
      </c>
      <c r="E329" s="229" t="s">
        <v>1764</v>
      </c>
      <c r="F329" s="230" t="s">
        <v>1765</v>
      </c>
      <c r="G329" s="231" t="s">
        <v>167</v>
      </c>
      <c r="H329" s="232">
        <v>0.90000000000000002</v>
      </c>
      <c r="I329" s="233"/>
      <c r="J329" s="234">
        <f>ROUND(I329*H329,2)</f>
        <v>0</v>
      </c>
      <c r="K329" s="230" t="s">
        <v>168</v>
      </c>
      <c r="L329" s="46"/>
      <c r="M329" s="235" t="s">
        <v>19</v>
      </c>
      <c r="N329" s="236" t="s">
        <v>47</v>
      </c>
      <c r="O329" s="86"/>
      <c r="P329" s="237">
        <f>O329*H329</f>
        <v>0</v>
      </c>
      <c r="Q329" s="237">
        <v>0</v>
      </c>
      <c r="R329" s="237">
        <f>Q329*H329</f>
        <v>0</v>
      </c>
      <c r="S329" s="237">
        <v>0</v>
      </c>
      <c r="T329" s="238">
        <f>S329*H329</f>
        <v>0</v>
      </c>
      <c r="U329" s="40"/>
      <c r="V329" s="40"/>
      <c r="W329" s="40"/>
      <c r="X329" s="40"/>
      <c r="Y329" s="40"/>
      <c r="Z329" s="40"/>
      <c r="AA329" s="40"/>
      <c r="AB329" s="40"/>
      <c r="AC329" s="40"/>
      <c r="AD329" s="40"/>
      <c r="AE329" s="40"/>
      <c r="AR329" s="239" t="s">
        <v>262</v>
      </c>
      <c r="AT329" s="239" t="s">
        <v>164</v>
      </c>
      <c r="AU329" s="239" t="s">
        <v>86</v>
      </c>
      <c r="AY329" s="19" t="s">
        <v>162</v>
      </c>
      <c r="BE329" s="240">
        <f>IF(N329="základní",J329,0)</f>
        <v>0</v>
      </c>
      <c r="BF329" s="240">
        <f>IF(N329="snížená",J329,0)</f>
        <v>0</v>
      </c>
      <c r="BG329" s="240">
        <f>IF(N329="zákl. přenesená",J329,0)</f>
        <v>0</v>
      </c>
      <c r="BH329" s="240">
        <f>IF(N329="sníž. přenesená",J329,0)</f>
        <v>0</v>
      </c>
      <c r="BI329" s="240">
        <f>IF(N329="nulová",J329,0)</f>
        <v>0</v>
      </c>
      <c r="BJ329" s="19" t="s">
        <v>84</v>
      </c>
      <c r="BK329" s="240">
        <f>ROUND(I329*H329,2)</f>
        <v>0</v>
      </c>
      <c r="BL329" s="19" t="s">
        <v>262</v>
      </c>
      <c r="BM329" s="239" t="s">
        <v>1766</v>
      </c>
    </row>
    <row r="330" s="2" customFormat="1">
      <c r="A330" s="40"/>
      <c r="B330" s="41"/>
      <c r="C330" s="42"/>
      <c r="D330" s="241" t="s">
        <v>171</v>
      </c>
      <c r="E330" s="42"/>
      <c r="F330" s="242" t="s">
        <v>1767</v>
      </c>
      <c r="G330" s="42"/>
      <c r="H330" s="42"/>
      <c r="I330" s="148"/>
      <c r="J330" s="42"/>
      <c r="K330" s="42"/>
      <c r="L330" s="46"/>
      <c r="M330" s="243"/>
      <c r="N330" s="244"/>
      <c r="O330" s="86"/>
      <c r="P330" s="86"/>
      <c r="Q330" s="86"/>
      <c r="R330" s="86"/>
      <c r="S330" s="86"/>
      <c r="T330" s="87"/>
      <c r="U330" s="40"/>
      <c r="V330" s="40"/>
      <c r="W330" s="40"/>
      <c r="X330" s="40"/>
      <c r="Y330" s="40"/>
      <c r="Z330" s="40"/>
      <c r="AA330" s="40"/>
      <c r="AB330" s="40"/>
      <c r="AC330" s="40"/>
      <c r="AD330" s="40"/>
      <c r="AE330" s="40"/>
      <c r="AT330" s="19" t="s">
        <v>171</v>
      </c>
      <c r="AU330" s="19" t="s">
        <v>86</v>
      </c>
    </row>
    <row r="331" s="13" customFormat="1">
      <c r="A331" s="13"/>
      <c r="B331" s="245"/>
      <c r="C331" s="246"/>
      <c r="D331" s="241" t="s">
        <v>173</v>
      </c>
      <c r="E331" s="247" t="s">
        <v>19</v>
      </c>
      <c r="F331" s="248" t="s">
        <v>1768</v>
      </c>
      <c r="G331" s="246"/>
      <c r="H331" s="249">
        <v>0.90000000000000002</v>
      </c>
      <c r="I331" s="250"/>
      <c r="J331" s="246"/>
      <c r="K331" s="246"/>
      <c r="L331" s="251"/>
      <c r="M331" s="252"/>
      <c r="N331" s="253"/>
      <c r="O331" s="253"/>
      <c r="P331" s="253"/>
      <c r="Q331" s="253"/>
      <c r="R331" s="253"/>
      <c r="S331" s="253"/>
      <c r="T331" s="254"/>
      <c r="U331" s="13"/>
      <c r="V331" s="13"/>
      <c r="W331" s="13"/>
      <c r="X331" s="13"/>
      <c r="Y331" s="13"/>
      <c r="Z331" s="13"/>
      <c r="AA331" s="13"/>
      <c r="AB331" s="13"/>
      <c r="AC331" s="13"/>
      <c r="AD331" s="13"/>
      <c r="AE331" s="13"/>
      <c r="AT331" s="255" t="s">
        <v>173</v>
      </c>
      <c r="AU331" s="255" t="s">
        <v>86</v>
      </c>
      <c r="AV331" s="13" t="s">
        <v>86</v>
      </c>
      <c r="AW331" s="13" t="s">
        <v>37</v>
      </c>
      <c r="AX331" s="13" t="s">
        <v>84</v>
      </c>
      <c r="AY331" s="255" t="s">
        <v>162</v>
      </c>
    </row>
    <row r="332" s="2" customFormat="1" ht="16.5" customHeight="1">
      <c r="A332" s="40"/>
      <c r="B332" s="41"/>
      <c r="C332" s="288" t="s">
        <v>527</v>
      </c>
      <c r="D332" s="288" t="s">
        <v>346</v>
      </c>
      <c r="E332" s="289" t="s">
        <v>1769</v>
      </c>
      <c r="F332" s="290" t="s">
        <v>1770</v>
      </c>
      <c r="G332" s="291" t="s">
        <v>378</v>
      </c>
      <c r="H332" s="292">
        <v>1.8</v>
      </c>
      <c r="I332" s="293"/>
      <c r="J332" s="294">
        <f>ROUND(I332*H332,2)</f>
        <v>0</v>
      </c>
      <c r="K332" s="290" t="s">
        <v>168</v>
      </c>
      <c r="L332" s="295"/>
      <c r="M332" s="296" t="s">
        <v>19</v>
      </c>
      <c r="N332" s="297" t="s">
        <v>47</v>
      </c>
      <c r="O332" s="86"/>
      <c r="P332" s="237">
        <f>O332*H332</f>
        <v>0</v>
      </c>
      <c r="Q332" s="237">
        <v>0.001</v>
      </c>
      <c r="R332" s="237">
        <f>Q332*H332</f>
        <v>0.0018000000000000002</v>
      </c>
      <c r="S332" s="237">
        <v>0</v>
      </c>
      <c r="T332" s="238">
        <f>S332*H332</f>
        <v>0</v>
      </c>
      <c r="U332" s="40"/>
      <c r="V332" s="40"/>
      <c r="W332" s="40"/>
      <c r="X332" s="40"/>
      <c r="Y332" s="40"/>
      <c r="Z332" s="40"/>
      <c r="AA332" s="40"/>
      <c r="AB332" s="40"/>
      <c r="AC332" s="40"/>
      <c r="AD332" s="40"/>
      <c r="AE332" s="40"/>
      <c r="AR332" s="239" t="s">
        <v>359</v>
      </c>
      <c r="AT332" s="239" t="s">
        <v>346</v>
      </c>
      <c r="AU332" s="239" t="s">
        <v>86</v>
      </c>
      <c r="AY332" s="19" t="s">
        <v>162</v>
      </c>
      <c r="BE332" s="240">
        <f>IF(N332="základní",J332,0)</f>
        <v>0</v>
      </c>
      <c r="BF332" s="240">
        <f>IF(N332="snížená",J332,0)</f>
        <v>0</v>
      </c>
      <c r="BG332" s="240">
        <f>IF(N332="zákl. přenesená",J332,0)</f>
        <v>0</v>
      </c>
      <c r="BH332" s="240">
        <f>IF(N332="sníž. přenesená",J332,0)</f>
        <v>0</v>
      </c>
      <c r="BI332" s="240">
        <f>IF(N332="nulová",J332,0)</f>
        <v>0</v>
      </c>
      <c r="BJ332" s="19" t="s">
        <v>84</v>
      </c>
      <c r="BK332" s="240">
        <f>ROUND(I332*H332,2)</f>
        <v>0</v>
      </c>
      <c r="BL332" s="19" t="s">
        <v>262</v>
      </c>
      <c r="BM332" s="239" t="s">
        <v>1771</v>
      </c>
    </row>
    <row r="333" s="13" customFormat="1">
      <c r="A333" s="13"/>
      <c r="B333" s="245"/>
      <c r="C333" s="246"/>
      <c r="D333" s="241" t="s">
        <v>173</v>
      </c>
      <c r="E333" s="246"/>
      <c r="F333" s="248" t="s">
        <v>1772</v>
      </c>
      <c r="G333" s="246"/>
      <c r="H333" s="249">
        <v>1.8</v>
      </c>
      <c r="I333" s="250"/>
      <c r="J333" s="246"/>
      <c r="K333" s="246"/>
      <c r="L333" s="251"/>
      <c r="M333" s="252"/>
      <c r="N333" s="253"/>
      <c r="O333" s="253"/>
      <c r="P333" s="253"/>
      <c r="Q333" s="253"/>
      <c r="R333" s="253"/>
      <c r="S333" s="253"/>
      <c r="T333" s="254"/>
      <c r="U333" s="13"/>
      <c r="V333" s="13"/>
      <c r="W333" s="13"/>
      <c r="X333" s="13"/>
      <c r="Y333" s="13"/>
      <c r="Z333" s="13"/>
      <c r="AA333" s="13"/>
      <c r="AB333" s="13"/>
      <c r="AC333" s="13"/>
      <c r="AD333" s="13"/>
      <c r="AE333" s="13"/>
      <c r="AT333" s="255" t="s">
        <v>173</v>
      </c>
      <c r="AU333" s="255" t="s">
        <v>86</v>
      </c>
      <c r="AV333" s="13" t="s">
        <v>86</v>
      </c>
      <c r="AW333" s="13" t="s">
        <v>4</v>
      </c>
      <c r="AX333" s="13" t="s">
        <v>84</v>
      </c>
      <c r="AY333" s="255" t="s">
        <v>162</v>
      </c>
    </row>
    <row r="334" s="2" customFormat="1" ht="21.75" customHeight="1">
      <c r="A334" s="40"/>
      <c r="B334" s="41"/>
      <c r="C334" s="228" t="s">
        <v>531</v>
      </c>
      <c r="D334" s="228" t="s">
        <v>164</v>
      </c>
      <c r="E334" s="229" t="s">
        <v>1773</v>
      </c>
      <c r="F334" s="230" t="s">
        <v>1774</v>
      </c>
      <c r="G334" s="231" t="s">
        <v>334</v>
      </c>
      <c r="H334" s="232">
        <v>0.070999999999999994</v>
      </c>
      <c r="I334" s="233"/>
      <c r="J334" s="234">
        <f>ROUND(I334*H334,2)</f>
        <v>0</v>
      </c>
      <c r="K334" s="230" t="s">
        <v>168</v>
      </c>
      <c r="L334" s="46"/>
      <c r="M334" s="235" t="s">
        <v>19</v>
      </c>
      <c r="N334" s="236" t="s">
        <v>47</v>
      </c>
      <c r="O334" s="86"/>
      <c r="P334" s="237">
        <f>O334*H334</f>
        <v>0</v>
      </c>
      <c r="Q334" s="237">
        <v>0</v>
      </c>
      <c r="R334" s="237">
        <f>Q334*H334</f>
        <v>0</v>
      </c>
      <c r="S334" s="237">
        <v>0</v>
      </c>
      <c r="T334" s="238">
        <f>S334*H334</f>
        <v>0</v>
      </c>
      <c r="U334" s="40"/>
      <c r="V334" s="40"/>
      <c r="W334" s="40"/>
      <c r="X334" s="40"/>
      <c r="Y334" s="40"/>
      <c r="Z334" s="40"/>
      <c r="AA334" s="40"/>
      <c r="AB334" s="40"/>
      <c r="AC334" s="40"/>
      <c r="AD334" s="40"/>
      <c r="AE334" s="40"/>
      <c r="AR334" s="239" t="s">
        <v>169</v>
      </c>
      <c r="AT334" s="239" t="s">
        <v>164</v>
      </c>
      <c r="AU334" s="239" t="s">
        <v>86</v>
      </c>
      <c r="AY334" s="19" t="s">
        <v>162</v>
      </c>
      <c r="BE334" s="240">
        <f>IF(N334="základní",J334,0)</f>
        <v>0</v>
      </c>
      <c r="BF334" s="240">
        <f>IF(N334="snížená",J334,0)</f>
        <v>0</v>
      </c>
      <c r="BG334" s="240">
        <f>IF(N334="zákl. přenesená",J334,0)</f>
        <v>0</v>
      </c>
      <c r="BH334" s="240">
        <f>IF(N334="sníž. přenesená",J334,0)</f>
        <v>0</v>
      </c>
      <c r="BI334" s="240">
        <f>IF(N334="nulová",J334,0)</f>
        <v>0</v>
      </c>
      <c r="BJ334" s="19" t="s">
        <v>84</v>
      </c>
      <c r="BK334" s="240">
        <f>ROUND(I334*H334,2)</f>
        <v>0</v>
      </c>
      <c r="BL334" s="19" t="s">
        <v>169</v>
      </c>
      <c r="BM334" s="239" t="s">
        <v>1775</v>
      </c>
    </row>
    <row r="335" s="2" customFormat="1">
      <c r="A335" s="40"/>
      <c r="B335" s="41"/>
      <c r="C335" s="42"/>
      <c r="D335" s="241" t="s">
        <v>171</v>
      </c>
      <c r="E335" s="42"/>
      <c r="F335" s="242" t="s">
        <v>1776</v>
      </c>
      <c r="G335" s="42"/>
      <c r="H335" s="42"/>
      <c r="I335" s="148"/>
      <c r="J335" s="42"/>
      <c r="K335" s="42"/>
      <c r="L335" s="46"/>
      <c r="M335" s="243"/>
      <c r="N335" s="244"/>
      <c r="O335" s="86"/>
      <c r="P335" s="86"/>
      <c r="Q335" s="86"/>
      <c r="R335" s="86"/>
      <c r="S335" s="86"/>
      <c r="T335" s="87"/>
      <c r="U335" s="40"/>
      <c r="V335" s="40"/>
      <c r="W335" s="40"/>
      <c r="X335" s="40"/>
      <c r="Y335" s="40"/>
      <c r="Z335" s="40"/>
      <c r="AA335" s="40"/>
      <c r="AB335" s="40"/>
      <c r="AC335" s="40"/>
      <c r="AD335" s="40"/>
      <c r="AE335" s="40"/>
      <c r="AT335" s="19" t="s">
        <v>171</v>
      </c>
      <c r="AU335" s="19" t="s">
        <v>86</v>
      </c>
    </row>
    <row r="336" s="12" customFormat="1" ht="22.8" customHeight="1">
      <c r="A336" s="12"/>
      <c r="B336" s="212"/>
      <c r="C336" s="213"/>
      <c r="D336" s="214" t="s">
        <v>75</v>
      </c>
      <c r="E336" s="226" t="s">
        <v>1777</v>
      </c>
      <c r="F336" s="226" t="s">
        <v>1778</v>
      </c>
      <c r="G336" s="213"/>
      <c r="H336" s="213"/>
      <c r="I336" s="216"/>
      <c r="J336" s="227">
        <f>BK336</f>
        <v>0</v>
      </c>
      <c r="K336" s="213"/>
      <c r="L336" s="218"/>
      <c r="M336" s="219"/>
      <c r="N336" s="220"/>
      <c r="O336" s="220"/>
      <c r="P336" s="221">
        <f>SUM(P337:P351)</f>
        <v>0</v>
      </c>
      <c r="Q336" s="220"/>
      <c r="R336" s="221">
        <f>SUM(R337:R351)</f>
        <v>0.046055120000000005</v>
      </c>
      <c r="S336" s="220"/>
      <c r="T336" s="222">
        <f>SUM(T337:T351)</f>
        <v>0</v>
      </c>
      <c r="U336" s="12"/>
      <c r="V336" s="12"/>
      <c r="W336" s="12"/>
      <c r="X336" s="12"/>
      <c r="Y336" s="12"/>
      <c r="Z336" s="12"/>
      <c r="AA336" s="12"/>
      <c r="AB336" s="12"/>
      <c r="AC336" s="12"/>
      <c r="AD336" s="12"/>
      <c r="AE336" s="12"/>
      <c r="AR336" s="223" t="s">
        <v>86</v>
      </c>
      <c r="AT336" s="224" t="s">
        <v>75</v>
      </c>
      <c r="AU336" s="224" t="s">
        <v>84</v>
      </c>
      <c r="AY336" s="223" t="s">
        <v>162</v>
      </c>
      <c r="BK336" s="225">
        <f>SUM(BK337:BK351)</f>
        <v>0</v>
      </c>
    </row>
    <row r="337" s="2" customFormat="1" ht="21.75" customHeight="1">
      <c r="A337" s="40"/>
      <c r="B337" s="41"/>
      <c r="C337" s="228" t="s">
        <v>535</v>
      </c>
      <c r="D337" s="228" t="s">
        <v>164</v>
      </c>
      <c r="E337" s="229" t="s">
        <v>1779</v>
      </c>
      <c r="F337" s="230" t="s">
        <v>1780</v>
      </c>
      <c r="G337" s="231" t="s">
        <v>167</v>
      </c>
      <c r="H337" s="232">
        <v>4.2000000000000002</v>
      </c>
      <c r="I337" s="233"/>
      <c r="J337" s="234">
        <f>ROUND(I337*H337,2)</f>
        <v>0</v>
      </c>
      <c r="K337" s="230" t="s">
        <v>168</v>
      </c>
      <c r="L337" s="46"/>
      <c r="M337" s="235" t="s">
        <v>19</v>
      </c>
      <c r="N337" s="236" t="s">
        <v>47</v>
      </c>
      <c r="O337" s="86"/>
      <c r="P337" s="237">
        <f>O337*H337</f>
        <v>0</v>
      </c>
      <c r="Q337" s="237">
        <v>0</v>
      </c>
      <c r="R337" s="237">
        <f>Q337*H337</f>
        <v>0</v>
      </c>
      <c r="S337" s="237">
        <v>0</v>
      </c>
      <c r="T337" s="238">
        <f>S337*H337</f>
        <v>0</v>
      </c>
      <c r="U337" s="40"/>
      <c r="V337" s="40"/>
      <c r="W337" s="40"/>
      <c r="X337" s="40"/>
      <c r="Y337" s="40"/>
      <c r="Z337" s="40"/>
      <c r="AA337" s="40"/>
      <c r="AB337" s="40"/>
      <c r="AC337" s="40"/>
      <c r="AD337" s="40"/>
      <c r="AE337" s="40"/>
      <c r="AR337" s="239" t="s">
        <v>262</v>
      </c>
      <c r="AT337" s="239" t="s">
        <v>164</v>
      </c>
      <c r="AU337" s="239" t="s">
        <v>86</v>
      </c>
      <c r="AY337" s="19" t="s">
        <v>162</v>
      </c>
      <c r="BE337" s="240">
        <f>IF(N337="základní",J337,0)</f>
        <v>0</v>
      </c>
      <c r="BF337" s="240">
        <f>IF(N337="snížená",J337,0)</f>
        <v>0</v>
      </c>
      <c r="BG337" s="240">
        <f>IF(N337="zákl. přenesená",J337,0)</f>
        <v>0</v>
      </c>
      <c r="BH337" s="240">
        <f>IF(N337="sníž. přenesená",J337,0)</f>
        <v>0</v>
      </c>
      <c r="BI337" s="240">
        <f>IF(N337="nulová",J337,0)</f>
        <v>0</v>
      </c>
      <c r="BJ337" s="19" t="s">
        <v>84</v>
      </c>
      <c r="BK337" s="240">
        <f>ROUND(I337*H337,2)</f>
        <v>0</v>
      </c>
      <c r="BL337" s="19" t="s">
        <v>262</v>
      </c>
      <c r="BM337" s="239" t="s">
        <v>1781</v>
      </c>
    </row>
    <row r="338" s="13" customFormat="1">
      <c r="A338" s="13"/>
      <c r="B338" s="245"/>
      <c r="C338" s="246"/>
      <c r="D338" s="241" t="s">
        <v>173</v>
      </c>
      <c r="E338" s="247" t="s">
        <v>19</v>
      </c>
      <c r="F338" s="248" t="s">
        <v>1782</v>
      </c>
      <c r="G338" s="246"/>
      <c r="H338" s="249">
        <v>4.2000000000000002</v>
      </c>
      <c r="I338" s="250"/>
      <c r="J338" s="246"/>
      <c r="K338" s="246"/>
      <c r="L338" s="251"/>
      <c r="M338" s="252"/>
      <c r="N338" s="253"/>
      <c r="O338" s="253"/>
      <c r="P338" s="253"/>
      <c r="Q338" s="253"/>
      <c r="R338" s="253"/>
      <c r="S338" s="253"/>
      <c r="T338" s="254"/>
      <c r="U338" s="13"/>
      <c r="V338" s="13"/>
      <c r="W338" s="13"/>
      <c r="X338" s="13"/>
      <c r="Y338" s="13"/>
      <c r="Z338" s="13"/>
      <c r="AA338" s="13"/>
      <c r="AB338" s="13"/>
      <c r="AC338" s="13"/>
      <c r="AD338" s="13"/>
      <c r="AE338" s="13"/>
      <c r="AT338" s="255" t="s">
        <v>173</v>
      </c>
      <c r="AU338" s="255" t="s">
        <v>86</v>
      </c>
      <c r="AV338" s="13" t="s">
        <v>86</v>
      </c>
      <c r="AW338" s="13" t="s">
        <v>37</v>
      </c>
      <c r="AX338" s="13" t="s">
        <v>84</v>
      </c>
      <c r="AY338" s="255" t="s">
        <v>162</v>
      </c>
    </row>
    <row r="339" s="2" customFormat="1" ht="16.5" customHeight="1">
      <c r="A339" s="40"/>
      <c r="B339" s="41"/>
      <c r="C339" s="288" t="s">
        <v>539</v>
      </c>
      <c r="D339" s="288" t="s">
        <v>346</v>
      </c>
      <c r="E339" s="289" t="s">
        <v>1783</v>
      </c>
      <c r="F339" s="290" t="s">
        <v>1784</v>
      </c>
      <c r="G339" s="291" t="s">
        <v>167</v>
      </c>
      <c r="H339" s="292">
        <v>4.2839999999999998</v>
      </c>
      <c r="I339" s="293"/>
      <c r="J339" s="294">
        <f>ROUND(I339*H339,2)</f>
        <v>0</v>
      </c>
      <c r="K339" s="290" t="s">
        <v>168</v>
      </c>
      <c r="L339" s="295"/>
      <c r="M339" s="296" t="s">
        <v>19</v>
      </c>
      <c r="N339" s="297" t="s">
        <v>47</v>
      </c>
      <c r="O339" s="86"/>
      <c r="P339" s="237">
        <f>O339*H339</f>
        <v>0</v>
      </c>
      <c r="Q339" s="237">
        <v>0.0028800000000000002</v>
      </c>
      <c r="R339" s="237">
        <f>Q339*H339</f>
        <v>0.012337920000000001</v>
      </c>
      <c r="S339" s="237">
        <v>0</v>
      </c>
      <c r="T339" s="238">
        <f>S339*H339</f>
        <v>0</v>
      </c>
      <c r="U339" s="40"/>
      <c r="V339" s="40"/>
      <c r="W339" s="40"/>
      <c r="X339" s="40"/>
      <c r="Y339" s="40"/>
      <c r="Z339" s="40"/>
      <c r="AA339" s="40"/>
      <c r="AB339" s="40"/>
      <c r="AC339" s="40"/>
      <c r="AD339" s="40"/>
      <c r="AE339" s="40"/>
      <c r="AR339" s="239" t="s">
        <v>359</v>
      </c>
      <c r="AT339" s="239" t="s">
        <v>346</v>
      </c>
      <c r="AU339" s="239" t="s">
        <v>86</v>
      </c>
      <c r="AY339" s="19" t="s">
        <v>162</v>
      </c>
      <c r="BE339" s="240">
        <f>IF(N339="základní",J339,0)</f>
        <v>0</v>
      </c>
      <c r="BF339" s="240">
        <f>IF(N339="snížená",J339,0)</f>
        <v>0</v>
      </c>
      <c r="BG339" s="240">
        <f>IF(N339="zákl. přenesená",J339,0)</f>
        <v>0</v>
      </c>
      <c r="BH339" s="240">
        <f>IF(N339="sníž. přenesená",J339,0)</f>
        <v>0</v>
      </c>
      <c r="BI339" s="240">
        <f>IF(N339="nulová",J339,0)</f>
        <v>0</v>
      </c>
      <c r="BJ339" s="19" t="s">
        <v>84</v>
      </c>
      <c r="BK339" s="240">
        <f>ROUND(I339*H339,2)</f>
        <v>0</v>
      </c>
      <c r="BL339" s="19" t="s">
        <v>262</v>
      </c>
      <c r="BM339" s="239" t="s">
        <v>1785</v>
      </c>
    </row>
    <row r="340" s="13" customFormat="1">
      <c r="A340" s="13"/>
      <c r="B340" s="245"/>
      <c r="C340" s="246"/>
      <c r="D340" s="241" t="s">
        <v>173</v>
      </c>
      <c r="E340" s="246"/>
      <c r="F340" s="248" t="s">
        <v>1786</v>
      </c>
      <c r="G340" s="246"/>
      <c r="H340" s="249">
        <v>4.2839999999999998</v>
      </c>
      <c r="I340" s="250"/>
      <c r="J340" s="246"/>
      <c r="K340" s="246"/>
      <c r="L340" s="251"/>
      <c r="M340" s="252"/>
      <c r="N340" s="253"/>
      <c r="O340" s="253"/>
      <c r="P340" s="253"/>
      <c r="Q340" s="253"/>
      <c r="R340" s="253"/>
      <c r="S340" s="253"/>
      <c r="T340" s="254"/>
      <c r="U340" s="13"/>
      <c r="V340" s="13"/>
      <c r="W340" s="13"/>
      <c r="X340" s="13"/>
      <c r="Y340" s="13"/>
      <c r="Z340" s="13"/>
      <c r="AA340" s="13"/>
      <c r="AB340" s="13"/>
      <c r="AC340" s="13"/>
      <c r="AD340" s="13"/>
      <c r="AE340" s="13"/>
      <c r="AT340" s="255" t="s">
        <v>173</v>
      </c>
      <c r="AU340" s="255" t="s">
        <v>86</v>
      </c>
      <c r="AV340" s="13" t="s">
        <v>86</v>
      </c>
      <c r="AW340" s="13" t="s">
        <v>4</v>
      </c>
      <c r="AX340" s="13" t="s">
        <v>84</v>
      </c>
      <c r="AY340" s="255" t="s">
        <v>162</v>
      </c>
    </row>
    <row r="341" s="2" customFormat="1" ht="21.75" customHeight="1">
      <c r="A341" s="40"/>
      <c r="B341" s="41"/>
      <c r="C341" s="228" t="s">
        <v>543</v>
      </c>
      <c r="D341" s="228" t="s">
        <v>164</v>
      </c>
      <c r="E341" s="229" t="s">
        <v>1787</v>
      </c>
      <c r="F341" s="230" t="s">
        <v>1788</v>
      </c>
      <c r="G341" s="231" t="s">
        <v>167</v>
      </c>
      <c r="H341" s="232">
        <v>2.3999999999999999</v>
      </c>
      <c r="I341" s="233"/>
      <c r="J341" s="234">
        <f>ROUND(I341*H341,2)</f>
        <v>0</v>
      </c>
      <c r="K341" s="230" t="s">
        <v>168</v>
      </c>
      <c r="L341" s="46"/>
      <c r="M341" s="235" t="s">
        <v>19</v>
      </c>
      <c r="N341" s="236" t="s">
        <v>47</v>
      </c>
      <c r="O341" s="86"/>
      <c r="P341" s="237">
        <f>O341*H341</f>
        <v>0</v>
      </c>
      <c r="Q341" s="237">
        <v>0</v>
      </c>
      <c r="R341" s="237">
        <f>Q341*H341</f>
        <v>0</v>
      </c>
      <c r="S341" s="237">
        <v>0</v>
      </c>
      <c r="T341" s="238">
        <f>S341*H341</f>
        <v>0</v>
      </c>
      <c r="U341" s="40"/>
      <c r="V341" s="40"/>
      <c r="W341" s="40"/>
      <c r="X341" s="40"/>
      <c r="Y341" s="40"/>
      <c r="Z341" s="40"/>
      <c r="AA341" s="40"/>
      <c r="AB341" s="40"/>
      <c r="AC341" s="40"/>
      <c r="AD341" s="40"/>
      <c r="AE341" s="40"/>
      <c r="AR341" s="239" t="s">
        <v>262</v>
      </c>
      <c r="AT341" s="239" t="s">
        <v>164</v>
      </c>
      <c r="AU341" s="239" t="s">
        <v>86</v>
      </c>
      <c r="AY341" s="19" t="s">
        <v>162</v>
      </c>
      <c r="BE341" s="240">
        <f>IF(N341="základní",J341,0)</f>
        <v>0</v>
      </c>
      <c r="BF341" s="240">
        <f>IF(N341="snížená",J341,0)</f>
        <v>0</v>
      </c>
      <c r="BG341" s="240">
        <f>IF(N341="zákl. přenesená",J341,0)</f>
        <v>0</v>
      </c>
      <c r="BH341" s="240">
        <f>IF(N341="sníž. přenesená",J341,0)</f>
        <v>0</v>
      </c>
      <c r="BI341" s="240">
        <f>IF(N341="nulová",J341,0)</f>
        <v>0</v>
      </c>
      <c r="BJ341" s="19" t="s">
        <v>84</v>
      </c>
      <c r="BK341" s="240">
        <f>ROUND(I341*H341,2)</f>
        <v>0</v>
      </c>
      <c r="BL341" s="19" t="s">
        <v>262</v>
      </c>
      <c r="BM341" s="239" t="s">
        <v>1789</v>
      </c>
    </row>
    <row r="342" s="2" customFormat="1">
      <c r="A342" s="40"/>
      <c r="B342" s="41"/>
      <c r="C342" s="42"/>
      <c r="D342" s="241" t="s">
        <v>171</v>
      </c>
      <c r="E342" s="42"/>
      <c r="F342" s="242" t="s">
        <v>1790</v>
      </c>
      <c r="G342" s="42"/>
      <c r="H342" s="42"/>
      <c r="I342" s="148"/>
      <c r="J342" s="42"/>
      <c r="K342" s="42"/>
      <c r="L342" s="46"/>
      <c r="M342" s="243"/>
      <c r="N342" s="244"/>
      <c r="O342" s="86"/>
      <c r="P342" s="86"/>
      <c r="Q342" s="86"/>
      <c r="R342" s="86"/>
      <c r="S342" s="86"/>
      <c r="T342" s="87"/>
      <c r="U342" s="40"/>
      <c r="V342" s="40"/>
      <c r="W342" s="40"/>
      <c r="X342" s="40"/>
      <c r="Y342" s="40"/>
      <c r="Z342" s="40"/>
      <c r="AA342" s="40"/>
      <c r="AB342" s="40"/>
      <c r="AC342" s="40"/>
      <c r="AD342" s="40"/>
      <c r="AE342" s="40"/>
      <c r="AT342" s="19" t="s">
        <v>171</v>
      </c>
      <c r="AU342" s="19" t="s">
        <v>86</v>
      </c>
    </row>
    <row r="343" s="13" customFormat="1">
      <c r="A343" s="13"/>
      <c r="B343" s="245"/>
      <c r="C343" s="246"/>
      <c r="D343" s="241" t="s">
        <v>173</v>
      </c>
      <c r="E343" s="247" t="s">
        <v>19</v>
      </c>
      <c r="F343" s="248" t="s">
        <v>1616</v>
      </c>
      <c r="G343" s="246"/>
      <c r="H343" s="249">
        <v>2.3999999999999999</v>
      </c>
      <c r="I343" s="250"/>
      <c r="J343" s="246"/>
      <c r="K343" s="246"/>
      <c r="L343" s="251"/>
      <c r="M343" s="252"/>
      <c r="N343" s="253"/>
      <c r="O343" s="253"/>
      <c r="P343" s="253"/>
      <c r="Q343" s="253"/>
      <c r="R343" s="253"/>
      <c r="S343" s="253"/>
      <c r="T343" s="254"/>
      <c r="U343" s="13"/>
      <c r="V343" s="13"/>
      <c r="W343" s="13"/>
      <c r="X343" s="13"/>
      <c r="Y343" s="13"/>
      <c r="Z343" s="13"/>
      <c r="AA343" s="13"/>
      <c r="AB343" s="13"/>
      <c r="AC343" s="13"/>
      <c r="AD343" s="13"/>
      <c r="AE343" s="13"/>
      <c r="AT343" s="255" t="s">
        <v>173</v>
      </c>
      <c r="AU343" s="255" t="s">
        <v>86</v>
      </c>
      <c r="AV343" s="13" t="s">
        <v>86</v>
      </c>
      <c r="AW343" s="13" t="s">
        <v>37</v>
      </c>
      <c r="AX343" s="13" t="s">
        <v>84</v>
      </c>
      <c r="AY343" s="255" t="s">
        <v>162</v>
      </c>
    </row>
    <row r="344" s="2" customFormat="1" ht="16.5" customHeight="1">
      <c r="A344" s="40"/>
      <c r="B344" s="41"/>
      <c r="C344" s="288" t="s">
        <v>548</v>
      </c>
      <c r="D344" s="288" t="s">
        <v>346</v>
      </c>
      <c r="E344" s="289" t="s">
        <v>1791</v>
      </c>
      <c r="F344" s="290" t="s">
        <v>1792</v>
      </c>
      <c r="G344" s="291" t="s">
        <v>167</v>
      </c>
      <c r="H344" s="292">
        <v>2.448</v>
      </c>
      <c r="I344" s="293"/>
      <c r="J344" s="294">
        <f>ROUND(I344*H344,2)</f>
        <v>0</v>
      </c>
      <c r="K344" s="290" t="s">
        <v>168</v>
      </c>
      <c r="L344" s="295"/>
      <c r="M344" s="296" t="s">
        <v>19</v>
      </c>
      <c r="N344" s="297" t="s">
        <v>47</v>
      </c>
      <c r="O344" s="86"/>
      <c r="P344" s="237">
        <f>O344*H344</f>
        <v>0</v>
      </c>
      <c r="Q344" s="237">
        <v>0.00089999999999999998</v>
      </c>
      <c r="R344" s="237">
        <f>Q344*H344</f>
        <v>0.0022031999999999998</v>
      </c>
      <c r="S344" s="237">
        <v>0</v>
      </c>
      <c r="T344" s="238">
        <f>S344*H344</f>
        <v>0</v>
      </c>
      <c r="U344" s="40"/>
      <c r="V344" s="40"/>
      <c r="W344" s="40"/>
      <c r="X344" s="40"/>
      <c r="Y344" s="40"/>
      <c r="Z344" s="40"/>
      <c r="AA344" s="40"/>
      <c r="AB344" s="40"/>
      <c r="AC344" s="40"/>
      <c r="AD344" s="40"/>
      <c r="AE344" s="40"/>
      <c r="AR344" s="239" t="s">
        <v>359</v>
      </c>
      <c r="AT344" s="239" t="s">
        <v>346</v>
      </c>
      <c r="AU344" s="239" t="s">
        <v>86</v>
      </c>
      <c r="AY344" s="19" t="s">
        <v>162</v>
      </c>
      <c r="BE344" s="240">
        <f>IF(N344="základní",J344,0)</f>
        <v>0</v>
      </c>
      <c r="BF344" s="240">
        <f>IF(N344="snížená",J344,0)</f>
        <v>0</v>
      </c>
      <c r="BG344" s="240">
        <f>IF(N344="zákl. přenesená",J344,0)</f>
        <v>0</v>
      </c>
      <c r="BH344" s="240">
        <f>IF(N344="sníž. přenesená",J344,0)</f>
        <v>0</v>
      </c>
      <c r="BI344" s="240">
        <f>IF(N344="nulová",J344,0)</f>
        <v>0</v>
      </c>
      <c r="BJ344" s="19" t="s">
        <v>84</v>
      </c>
      <c r="BK344" s="240">
        <f>ROUND(I344*H344,2)</f>
        <v>0</v>
      </c>
      <c r="BL344" s="19" t="s">
        <v>262</v>
      </c>
      <c r="BM344" s="239" t="s">
        <v>1793</v>
      </c>
    </row>
    <row r="345" s="13" customFormat="1">
      <c r="A345" s="13"/>
      <c r="B345" s="245"/>
      <c r="C345" s="246"/>
      <c r="D345" s="241" t="s">
        <v>173</v>
      </c>
      <c r="E345" s="246"/>
      <c r="F345" s="248" t="s">
        <v>1794</v>
      </c>
      <c r="G345" s="246"/>
      <c r="H345" s="249">
        <v>2.448</v>
      </c>
      <c r="I345" s="250"/>
      <c r="J345" s="246"/>
      <c r="K345" s="246"/>
      <c r="L345" s="251"/>
      <c r="M345" s="252"/>
      <c r="N345" s="253"/>
      <c r="O345" s="253"/>
      <c r="P345" s="253"/>
      <c r="Q345" s="253"/>
      <c r="R345" s="253"/>
      <c r="S345" s="253"/>
      <c r="T345" s="254"/>
      <c r="U345" s="13"/>
      <c r="V345" s="13"/>
      <c r="W345" s="13"/>
      <c r="X345" s="13"/>
      <c r="Y345" s="13"/>
      <c r="Z345" s="13"/>
      <c r="AA345" s="13"/>
      <c r="AB345" s="13"/>
      <c r="AC345" s="13"/>
      <c r="AD345" s="13"/>
      <c r="AE345" s="13"/>
      <c r="AT345" s="255" t="s">
        <v>173</v>
      </c>
      <c r="AU345" s="255" t="s">
        <v>86</v>
      </c>
      <c r="AV345" s="13" t="s">
        <v>86</v>
      </c>
      <c r="AW345" s="13" t="s">
        <v>4</v>
      </c>
      <c r="AX345" s="13" t="s">
        <v>84</v>
      </c>
      <c r="AY345" s="255" t="s">
        <v>162</v>
      </c>
    </row>
    <row r="346" s="2" customFormat="1" ht="21.75" customHeight="1">
      <c r="A346" s="40"/>
      <c r="B346" s="41"/>
      <c r="C346" s="228" t="s">
        <v>554</v>
      </c>
      <c r="D346" s="228" t="s">
        <v>164</v>
      </c>
      <c r="E346" s="229" t="s">
        <v>1795</v>
      </c>
      <c r="F346" s="230" t="s">
        <v>1796</v>
      </c>
      <c r="G346" s="231" t="s">
        <v>167</v>
      </c>
      <c r="H346" s="232">
        <v>7</v>
      </c>
      <c r="I346" s="233"/>
      <c r="J346" s="234">
        <f>ROUND(I346*H346,2)</f>
        <v>0</v>
      </c>
      <c r="K346" s="230" t="s">
        <v>168</v>
      </c>
      <c r="L346" s="46"/>
      <c r="M346" s="235" t="s">
        <v>19</v>
      </c>
      <c r="N346" s="236" t="s">
        <v>47</v>
      </c>
      <c r="O346" s="86"/>
      <c r="P346" s="237">
        <f>O346*H346</f>
        <v>0</v>
      </c>
      <c r="Q346" s="237">
        <v>4.0000000000000003E-05</v>
      </c>
      <c r="R346" s="237">
        <f>Q346*H346</f>
        <v>0.00028000000000000003</v>
      </c>
      <c r="S346" s="237">
        <v>0</v>
      </c>
      <c r="T346" s="238">
        <f>S346*H346</f>
        <v>0</v>
      </c>
      <c r="U346" s="40"/>
      <c r="V346" s="40"/>
      <c r="W346" s="40"/>
      <c r="X346" s="40"/>
      <c r="Y346" s="40"/>
      <c r="Z346" s="40"/>
      <c r="AA346" s="40"/>
      <c r="AB346" s="40"/>
      <c r="AC346" s="40"/>
      <c r="AD346" s="40"/>
      <c r="AE346" s="40"/>
      <c r="AR346" s="239" t="s">
        <v>262</v>
      </c>
      <c r="AT346" s="239" t="s">
        <v>164</v>
      </c>
      <c r="AU346" s="239" t="s">
        <v>86</v>
      </c>
      <c r="AY346" s="19" t="s">
        <v>162</v>
      </c>
      <c r="BE346" s="240">
        <f>IF(N346="základní",J346,0)</f>
        <v>0</v>
      </c>
      <c r="BF346" s="240">
        <f>IF(N346="snížená",J346,0)</f>
        <v>0</v>
      </c>
      <c r="BG346" s="240">
        <f>IF(N346="zákl. přenesená",J346,0)</f>
        <v>0</v>
      </c>
      <c r="BH346" s="240">
        <f>IF(N346="sníž. přenesená",J346,0)</f>
        <v>0</v>
      </c>
      <c r="BI346" s="240">
        <f>IF(N346="nulová",J346,0)</f>
        <v>0</v>
      </c>
      <c r="BJ346" s="19" t="s">
        <v>84</v>
      </c>
      <c r="BK346" s="240">
        <f>ROUND(I346*H346,2)</f>
        <v>0</v>
      </c>
      <c r="BL346" s="19" t="s">
        <v>262</v>
      </c>
      <c r="BM346" s="239" t="s">
        <v>1797</v>
      </c>
    </row>
    <row r="347" s="13" customFormat="1">
      <c r="A347" s="13"/>
      <c r="B347" s="245"/>
      <c r="C347" s="246"/>
      <c r="D347" s="241" t="s">
        <v>173</v>
      </c>
      <c r="E347" s="247" t="s">
        <v>19</v>
      </c>
      <c r="F347" s="248" t="s">
        <v>1798</v>
      </c>
      <c r="G347" s="246"/>
      <c r="H347" s="249">
        <v>7</v>
      </c>
      <c r="I347" s="250"/>
      <c r="J347" s="246"/>
      <c r="K347" s="246"/>
      <c r="L347" s="251"/>
      <c r="M347" s="252"/>
      <c r="N347" s="253"/>
      <c r="O347" s="253"/>
      <c r="P347" s="253"/>
      <c r="Q347" s="253"/>
      <c r="R347" s="253"/>
      <c r="S347" s="253"/>
      <c r="T347" s="254"/>
      <c r="U347" s="13"/>
      <c r="V347" s="13"/>
      <c r="W347" s="13"/>
      <c r="X347" s="13"/>
      <c r="Y347" s="13"/>
      <c r="Z347" s="13"/>
      <c r="AA347" s="13"/>
      <c r="AB347" s="13"/>
      <c r="AC347" s="13"/>
      <c r="AD347" s="13"/>
      <c r="AE347" s="13"/>
      <c r="AT347" s="255" t="s">
        <v>173</v>
      </c>
      <c r="AU347" s="255" t="s">
        <v>86</v>
      </c>
      <c r="AV347" s="13" t="s">
        <v>86</v>
      </c>
      <c r="AW347" s="13" t="s">
        <v>37</v>
      </c>
      <c r="AX347" s="13" t="s">
        <v>84</v>
      </c>
      <c r="AY347" s="255" t="s">
        <v>162</v>
      </c>
    </row>
    <row r="348" s="2" customFormat="1" ht="21.75" customHeight="1">
      <c r="A348" s="40"/>
      <c r="B348" s="41"/>
      <c r="C348" s="288" t="s">
        <v>558</v>
      </c>
      <c r="D348" s="288" t="s">
        <v>346</v>
      </c>
      <c r="E348" s="289" t="s">
        <v>1799</v>
      </c>
      <c r="F348" s="290" t="s">
        <v>1800</v>
      </c>
      <c r="G348" s="291" t="s">
        <v>167</v>
      </c>
      <c r="H348" s="292">
        <v>8.0500000000000007</v>
      </c>
      <c r="I348" s="293"/>
      <c r="J348" s="294">
        <f>ROUND(I348*H348,2)</f>
        <v>0</v>
      </c>
      <c r="K348" s="290" t="s">
        <v>168</v>
      </c>
      <c r="L348" s="295"/>
      <c r="M348" s="296" t="s">
        <v>19</v>
      </c>
      <c r="N348" s="297" t="s">
        <v>47</v>
      </c>
      <c r="O348" s="86"/>
      <c r="P348" s="237">
        <f>O348*H348</f>
        <v>0</v>
      </c>
      <c r="Q348" s="237">
        <v>0.0038800000000000002</v>
      </c>
      <c r="R348" s="237">
        <f>Q348*H348</f>
        <v>0.031234000000000005</v>
      </c>
      <c r="S348" s="237">
        <v>0</v>
      </c>
      <c r="T348" s="238">
        <f>S348*H348</f>
        <v>0</v>
      </c>
      <c r="U348" s="40"/>
      <c r="V348" s="40"/>
      <c r="W348" s="40"/>
      <c r="X348" s="40"/>
      <c r="Y348" s="40"/>
      <c r="Z348" s="40"/>
      <c r="AA348" s="40"/>
      <c r="AB348" s="40"/>
      <c r="AC348" s="40"/>
      <c r="AD348" s="40"/>
      <c r="AE348" s="40"/>
      <c r="AR348" s="239" t="s">
        <v>359</v>
      </c>
      <c r="AT348" s="239" t="s">
        <v>346</v>
      </c>
      <c r="AU348" s="239" t="s">
        <v>86</v>
      </c>
      <c r="AY348" s="19" t="s">
        <v>162</v>
      </c>
      <c r="BE348" s="240">
        <f>IF(N348="základní",J348,0)</f>
        <v>0</v>
      </c>
      <c r="BF348" s="240">
        <f>IF(N348="snížená",J348,0)</f>
        <v>0</v>
      </c>
      <c r="BG348" s="240">
        <f>IF(N348="zákl. přenesená",J348,0)</f>
        <v>0</v>
      </c>
      <c r="BH348" s="240">
        <f>IF(N348="sníž. přenesená",J348,0)</f>
        <v>0</v>
      </c>
      <c r="BI348" s="240">
        <f>IF(N348="nulová",J348,0)</f>
        <v>0</v>
      </c>
      <c r="BJ348" s="19" t="s">
        <v>84</v>
      </c>
      <c r="BK348" s="240">
        <f>ROUND(I348*H348,2)</f>
        <v>0</v>
      </c>
      <c r="BL348" s="19" t="s">
        <v>262</v>
      </c>
      <c r="BM348" s="239" t="s">
        <v>1801</v>
      </c>
    </row>
    <row r="349" s="13" customFormat="1">
      <c r="A349" s="13"/>
      <c r="B349" s="245"/>
      <c r="C349" s="246"/>
      <c r="D349" s="241" t="s">
        <v>173</v>
      </c>
      <c r="E349" s="246"/>
      <c r="F349" s="248" t="s">
        <v>1802</v>
      </c>
      <c r="G349" s="246"/>
      <c r="H349" s="249">
        <v>8.0500000000000007</v>
      </c>
      <c r="I349" s="250"/>
      <c r="J349" s="246"/>
      <c r="K349" s="246"/>
      <c r="L349" s="251"/>
      <c r="M349" s="252"/>
      <c r="N349" s="253"/>
      <c r="O349" s="253"/>
      <c r="P349" s="253"/>
      <c r="Q349" s="253"/>
      <c r="R349" s="253"/>
      <c r="S349" s="253"/>
      <c r="T349" s="254"/>
      <c r="U349" s="13"/>
      <c r="V349" s="13"/>
      <c r="W349" s="13"/>
      <c r="X349" s="13"/>
      <c r="Y349" s="13"/>
      <c r="Z349" s="13"/>
      <c r="AA349" s="13"/>
      <c r="AB349" s="13"/>
      <c r="AC349" s="13"/>
      <c r="AD349" s="13"/>
      <c r="AE349" s="13"/>
      <c r="AT349" s="255" t="s">
        <v>173</v>
      </c>
      <c r="AU349" s="255" t="s">
        <v>86</v>
      </c>
      <c r="AV349" s="13" t="s">
        <v>86</v>
      </c>
      <c r="AW349" s="13" t="s">
        <v>4</v>
      </c>
      <c r="AX349" s="13" t="s">
        <v>84</v>
      </c>
      <c r="AY349" s="255" t="s">
        <v>162</v>
      </c>
    </row>
    <row r="350" s="2" customFormat="1" ht="21.75" customHeight="1">
      <c r="A350" s="40"/>
      <c r="B350" s="41"/>
      <c r="C350" s="228" t="s">
        <v>562</v>
      </c>
      <c r="D350" s="228" t="s">
        <v>164</v>
      </c>
      <c r="E350" s="229" t="s">
        <v>1803</v>
      </c>
      <c r="F350" s="230" t="s">
        <v>1804</v>
      </c>
      <c r="G350" s="231" t="s">
        <v>334</v>
      </c>
      <c r="H350" s="232">
        <v>0.045999999999999999</v>
      </c>
      <c r="I350" s="233"/>
      <c r="J350" s="234">
        <f>ROUND(I350*H350,2)</f>
        <v>0</v>
      </c>
      <c r="K350" s="230" t="s">
        <v>168</v>
      </c>
      <c r="L350" s="46"/>
      <c r="M350" s="235" t="s">
        <v>19</v>
      </c>
      <c r="N350" s="236" t="s">
        <v>47</v>
      </c>
      <c r="O350" s="86"/>
      <c r="P350" s="237">
        <f>O350*H350</f>
        <v>0</v>
      </c>
      <c r="Q350" s="237">
        <v>0</v>
      </c>
      <c r="R350" s="237">
        <f>Q350*H350</f>
        <v>0</v>
      </c>
      <c r="S350" s="237">
        <v>0</v>
      </c>
      <c r="T350" s="238">
        <f>S350*H350</f>
        <v>0</v>
      </c>
      <c r="U350" s="40"/>
      <c r="V350" s="40"/>
      <c r="W350" s="40"/>
      <c r="X350" s="40"/>
      <c r="Y350" s="40"/>
      <c r="Z350" s="40"/>
      <c r="AA350" s="40"/>
      <c r="AB350" s="40"/>
      <c r="AC350" s="40"/>
      <c r="AD350" s="40"/>
      <c r="AE350" s="40"/>
      <c r="AR350" s="239" t="s">
        <v>169</v>
      </c>
      <c r="AT350" s="239" t="s">
        <v>164</v>
      </c>
      <c r="AU350" s="239" t="s">
        <v>86</v>
      </c>
      <c r="AY350" s="19" t="s">
        <v>162</v>
      </c>
      <c r="BE350" s="240">
        <f>IF(N350="základní",J350,0)</f>
        <v>0</v>
      </c>
      <c r="BF350" s="240">
        <f>IF(N350="snížená",J350,0)</f>
        <v>0</v>
      </c>
      <c r="BG350" s="240">
        <f>IF(N350="zákl. přenesená",J350,0)</f>
        <v>0</v>
      </c>
      <c r="BH350" s="240">
        <f>IF(N350="sníž. přenesená",J350,0)</f>
        <v>0</v>
      </c>
      <c r="BI350" s="240">
        <f>IF(N350="nulová",J350,0)</f>
        <v>0</v>
      </c>
      <c r="BJ350" s="19" t="s">
        <v>84</v>
      </c>
      <c r="BK350" s="240">
        <f>ROUND(I350*H350,2)</f>
        <v>0</v>
      </c>
      <c r="BL350" s="19" t="s">
        <v>169</v>
      </c>
      <c r="BM350" s="239" t="s">
        <v>1805</v>
      </c>
    </row>
    <row r="351" s="2" customFormat="1">
      <c r="A351" s="40"/>
      <c r="B351" s="41"/>
      <c r="C351" s="42"/>
      <c r="D351" s="241" t="s">
        <v>171</v>
      </c>
      <c r="E351" s="42"/>
      <c r="F351" s="242" t="s">
        <v>1806</v>
      </c>
      <c r="G351" s="42"/>
      <c r="H351" s="42"/>
      <c r="I351" s="148"/>
      <c r="J351" s="42"/>
      <c r="K351" s="42"/>
      <c r="L351" s="46"/>
      <c r="M351" s="243"/>
      <c r="N351" s="244"/>
      <c r="O351" s="86"/>
      <c r="P351" s="86"/>
      <c r="Q351" s="86"/>
      <c r="R351" s="86"/>
      <c r="S351" s="86"/>
      <c r="T351" s="87"/>
      <c r="U351" s="40"/>
      <c r="V351" s="40"/>
      <c r="W351" s="40"/>
      <c r="X351" s="40"/>
      <c r="Y351" s="40"/>
      <c r="Z351" s="40"/>
      <c r="AA351" s="40"/>
      <c r="AB351" s="40"/>
      <c r="AC351" s="40"/>
      <c r="AD351" s="40"/>
      <c r="AE351" s="40"/>
      <c r="AT351" s="19" t="s">
        <v>171</v>
      </c>
      <c r="AU351" s="19" t="s">
        <v>86</v>
      </c>
    </row>
    <row r="352" s="12" customFormat="1" ht="22.8" customHeight="1">
      <c r="A352" s="12"/>
      <c r="B352" s="212"/>
      <c r="C352" s="213"/>
      <c r="D352" s="214" t="s">
        <v>75</v>
      </c>
      <c r="E352" s="226" t="s">
        <v>1807</v>
      </c>
      <c r="F352" s="226" t="s">
        <v>1808</v>
      </c>
      <c r="G352" s="213"/>
      <c r="H352" s="213"/>
      <c r="I352" s="216"/>
      <c r="J352" s="227">
        <f>BK352</f>
        <v>0</v>
      </c>
      <c r="K352" s="213"/>
      <c r="L352" s="218"/>
      <c r="M352" s="219"/>
      <c r="N352" s="220"/>
      <c r="O352" s="220"/>
      <c r="P352" s="221">
        <f>SUM(P353:P376)</f>
        <v>0</v>
      </c>
      <c r="Q352" s="220"/>
      <c r="R352" s="221">
        <f>SUM(R353:R376)</f>
        <v>0.43636690000000006</v>
      </c>
      <c r="S352" s="220"/>
      <c r="T352" s="222">
        <f>SUM(T353:T376)</f>
        <v>0</v>
      </c>
      <c r="U352" s="12"/>
      <c r="V352" s="12"/>
      <c r="W352" s="12"/>
      <c r="X352" s="12"/>
      <c r="Y352" s="12"/>
      <c r="Z352" s="12"/>
      <c r="AA352" s="12"/>
      <c r="AB352" s="12"/>
      <c r="AC352" s="12"/>
      <c r="AD352" s="12"/>
      <c r="AE352" s="12"/>
      <c r="AR352" s="223" t="s">
        <v>86</v>
      </c>
      <c r="AT352" s="224" t="s">
        <v>75</v>
      </c>
      <c r="AU352" s="224" t="s">
        <v>84</v>
      </c>
      <c r="AY352" s="223" t="s">
        <v>162</v>
      </c>
      <c r="BK352" s="225">
        <f>SUM(BK353:BK376)</f>
        <v>0</v>
      </c>
    </row>
    <row r="353" s="2" customFormat="1" ht="21.75" customHeight="1">
      <c r="A353" s="40"/>
      <c r="B353" s="41"/>
      <c r="C353" s="228" t="s">
        <v>566</v>
      </c>
      <c r="D353" s="228" t="s">
        <v>164</v>
      </c>
      <c r="E353" s="229" t="s">
        <v>1809</v>
      </c>
      <c r="F353" s="230" t="s">
        <v>1810</v>
      </c>
      <c r="G353" s="231" t="s">
        <v>202</v>
      </c>
      <c r="H353" s="232">
        <v>22.199999999999999</v>
      </c>
      <c r="I353" s="233"/>
      <c r="J353" s="234">
        <f>ROUND(I353*H353,2)</f>
        <v>0</v>
      </c>
      <c r="K353" s="230" t="s">
        <v>168</v>
      </c>
      <c r="L353" s="46"/>
      <c r="M353" s="235" t="s">
        <v>19</v>
      </c>
      <c r="N353" s="236" t="s">
        <v>47</v>
      </c>
      <c r="O353" s="86"/>
      <c r="P353" s="237">
        <f>O353*H353</f>
        <v>0</v>
      </c>
      <c r="Q353" s="237">
        <v>0</v>
      </c>
      <c r="R353" s="237">
        <f>Q353*H353</f>
        <v>0</v>
      </c>
      <c r="S353" s="237">
        <v>0</v>
      </c>
      <c r="T353" s="238">
        <f>S353*H353</f>
        <v>0</v>
      </c>
      <c r="U353" s="40"/>
      <c r="V353" s="40"/>
      <c r="W353" s="40"/>
      <c r="X353" s="40"/>
      <c r="Y353" s="40"/>
      <c r="Z353" s="40"/>
      <c r="AA353" s="40"/>
      <c r="AB353" s="40"/>
      <c r="AC353" s="40"/>
      <c r="AD353" s="40"/>
      <c r="AE353" s="40"/>
      <c r="AR353" s="239" t="s">
        <v>262</v>
      </c>
      <c r="AT353" s="239" t="s">
        <v>164</v>
      </c>
      <c r="AU353" s="239" t="s">
        <v>86</v>
      </c>
      <c r="AY353" s="19" t="s">
        <v>162</v>
      </c>
      <c r="BE353" s="240">
        <f>IF(N353="základní",J353,0)</f>
        <v>0</v>
      </c>
      <c r="BF353" s="240">
        <f>IF(N353="snížená",J353,0)</f>
        <v>0</v>
      </c>
      <c r="BG353" s="240">
        <f>IF(N353="zákl. přenesená",J353,0)</f>
        <v>0</v>
      </c>
      <c r="BH353" s="240">
        <f>IF(N353="sníž. přenesená",J353,0)</f>
        <v>0</v>
      </c>
      <c r="BI353" s="240">
        <f>IF(N353="nulová",J353,0)</f>
        <v>0</v>
      </c>
      <c r="BJ353" s="19" t="s">
        <v>84</v>
      </c>
      <c r="BK353" s="240">
        <f>ROUND(I353*H353,2)</f>
        <v>0</v>
      </c>
      <c r="BL353" s="19" t="s">
        <v>262</v>
      </c>
      <c r="BM353" s="239" t="s">
        <v>1811</v>
      </c>
    </row>
    <row r="354" s="2" customFormat="1">
      <c r="A354" s="40"/>
      <c r="B354" s="41"/>
      <c r="C354" s="42"/>
      <c r="D354" s="241" t="s">
        <v>171</v>
      </c>
      <c r="E354" s="42"/>
      <c r="F354" s="242" t="s">
        <v>1812</v>
      </c>
      <c r="G354" s="42"/>
      <c r="H354" s="42"/>
      <c r="I354" s="148"/>
      <c r="J354" s="42"/>
      <c r="K354" s="42"/>
      <c r="L354" s="46"/>
      <c r="M354" s="243"/>
      <c r="N354" s="244"/>
      <c r="O354" s="86"/>
      <c r="P354" s="86"/>
      <c r="Q354" s="86"/>
      <c r="R354" s="86"/>
      <c r="S354" s="86"/>
      <c r="T354" s="87"/>
      <c r="U354" s="40"/>
      <c r="V354" s="40"/>
      <c r="W354" s="40"/>
      <c r="X354" s="40"/>
      <c r="Y354" s="40"/>
      <c r="Z354" s="40"/>
      <c r="AA354" s="40"/>
      <c r="AB354" s="40"/>
      <c r="AC354" s="40"/>
      <c r="AD354" s="40"/>
      <c r="AE354" s="40"/>
      <c r="AT354" s="19" t="s">
        <v>171</v>
      </c>
      <c r="AU354" s="19" t="s">
        <v>86</v>
      </c>
    </row>
    <row r="355" s="13" customFormat="1">
      <c r="A355" s="13"/>
      <c r="B355" s="245"/>
      <c r="C355" s="246"/>
      <c r="D355" s="241" t="s">
        <v>173</v>
      </c>
      <c r="E355" s="247" t="s">
        <v>19</v>
      </c>
      <c r="F355" s="248" t="s">
        <v>1813</v>
      </c>
      <c r="G355" s="246"/>
      <c r="H355" s="249">
        <v>9.5999999999999996</v>
      </c>
      <c r="I355" s="250"/>
      <c r="J355" s="246"/>
      <c r="K355" s="246"/>
      <c r="L355" s="251"/>
      <c r="M355" s="252"/>
      <c r="N355" s="253"/>
      <c r="O355" s="253"/>
      <c r="P355" s="253"/>
      <c r="Q355" s="253"/>
      <c r="R355" s="253"/>
      <c r="S355" s="253"/>
      <c r="T355" s="254"/>
      <c r="U355" s="13"/>
      <c r="V355" s="13"/>
      <c r="W355" s="13"/>
      <c r="X355" s="13"/>
      <c r="Y355" s="13"/>
      <c r="Z355" s="13"/>
      <c r="AA355" s="13"/>
      <c r="AB355" s="13"/>
      <c r="AC355" s="13"/>
      <c r="AD355" s="13"/>
      <c r="AE355" s="13"/>
      <c r="AT355" s="255" t="s">
        <v>173</v>
      </c>
      <c r="AU355" s="255" t="s">
        <v>86</v>
      </c>
      <c r="AV355" s="13" t="s">
        <v>86</v>
      </c>
      <c r="AW355" s="13" t="s">
        <v>37</v>
      </c>
      <c r="AX355" s="13" t="s">
        <v>76</v>
      </c>
      <c r="AY355" s="255" t="s">
        <v>162</v>
      </c>
    </row>
    <row r="356" s="13" customFormat="1">
      <c r="A356" s="13"/>
      <c r="B356" s="245"/>
      <c r="C356" s="246"/>
      <c r="D356" s="241" t="s">
        <v>173</v>
      </c>
      <c r="E356" s="247" t="s">
        <v>19</v>
      </c>
      <c r="F356" s="248" t="s">
        <v>1814</v>
      </c>
      <c r="G356" s="246"/>
      <c r="H356" s="249">
        <v>3</v>
      </c>
      <c r="I356" s="250"/>
      <c r="J356" s="246"/>
      <c r="K356" s="246"/>
      <c r="L356" s="251"/>
      <c r="M356" s="252"/>
      <c r="N356" s="253"/>
      <c r="O356" s="253"/>
      <c r="P356" s="253"/>
      <c r="Q356" s="253"/>
      <c r="R356" s="253"/>
      <c r="S356" s="253"/>
      <c r="T356" s="254"/>
      <c r="U356" s="13"/>
      <c r="V356" s="13"/>
      <c r="W356" s="13"/>
      <c r="X356" s="13"/>
      <c r="Y356" s="13"/>
      <c r="Z356" s="13"/>
      <c r="AA356" s="13"/>
      <c r="AB356" s="13"/>
      <c r="AC356" s="13"/>
      <c r="AD356" s="13"/>
      <c r="AE356" s="13"/>
      <c r="AT356" s="255" t="s">
        <v>173</v>
      </c>
      <c r="AU356" s="255" t="s">
        <v>86</v>
      </c>
      <c r="AV356" s="13" t="s">
        <v>86</v>
      </c>
      <c r="AW356" s="13" t="s">
        <v>37</v>
      </c>
      <c r="AX356" s="13" t="s">
        <v>76</v>
      </c>
      <c r="AY356" s="255" t="s">
        <v>162</v>
      </c>
    </row>
    <row r="357" s="13" customFormat="1">
      <c r="A357" s="13"/>
      <c r="B357" s="245"/>
      <c r="C357" s="246"/>
      <c r="D357" s="241" t="s">
        <v>173</v>
      </c>
      <c r="E357" s="247" t="s">
        <v>19</v>
      </c>
      <c r="F357" s="248" t="s">
        <v>1815</v>
      </c>
      <c r="G357" s="246"/>
      <c r="H357" s="249">
        <v>9.5999999999999996</v>
      </c>
      <c r="I357" s="250"/>
      <c r="J357" s="246"/>
      <c r="K357" s="246"/>
      <c r="L357" s="251"/>
      <c r="M357" s="252"/>
      <c r="N357" s="253"/>
      <c r="O357" s="253"/>
      <c r="P357" s="253"/>
      <c r="Q357" s="253"/>
      <c r="R357" s="253"/>
      <c r="S357" s="253"/>
      <c r="T357" s="254"/>
      <c r="U357" s="13"/>
      <c r="V357" s="13"/>
      <c r="W357" s="13"/>
      <c r="X357" s="13"/>
      <c r="Y357" s="13"/>
      <c r="Z357" s="13"/>
      <c r="AA357" s="13"/>
      <c r="AB357" s="13"/>
      <c r="AC357" s="13"/>
      <c r="AD357" s="13"/>
      <c r="AE357" s="13"/>
      <c r="AT357" s="255" t="s">
        <v>173</v>
      </c>
      <c r="AU357" s="255" t="s">
        <v>86</v>
      </c>
      <c r="AV357" s="13" t="s">
        <v>86</v>
      </c>
      <c r="AW357" s="13" t="s">
        <v>37</v>
      </c>
      <c r="AX357" s="13" t="s">
        <v>76</v>
      </c>
      <c r="AY357" s="255" t="s">
        <v>162</v>
      </c>
    </row>
    <row r="358" s="15" customFormat="1">
      <c r="A358" s="15"/>
      <c r="B358" s="267"/>
      <c r="C358" s="268"/>
      <c r="D358" s="241" t="s">
        <v>173</v>
      </c>
      <c r="E358" s="269" t="s">
        <v>19</v>
      </c>
      <c r="F358" s="270" t="s">
        <v>177</v>
      </c>
      <c r="G358" s="268"/>
      <c r="H358" s="271">
        <v>22.199999999999999</v>
      </c>
      <c r="I358" s="272"/>
      <c r="J358" s="268"/>
      <c r="K358" s="268"/>
      <c r="L358" s="273"/>
      <c r="M358" s="274"/>
      <c r="N358" s="275"/>
      <c r="O358" s="275"/>
      <c r="P358" s="275"/>
      <c r="Q358" s="275"/>
      <c r="R358" s="275"/>
      <c r="S358" s="275"/>
      <c r="T358" s="276"/>
      <c r="U358" s="15"/>
      <c r="V358" s="15"/>
      <c r="W358" s="15"/>
      <c r="X358" s="15"/>
      <c r="Y358" s="15"/>
      <c r="Z358" s="15"/>
      <c r="AA358" s="15"/>
      <c r="AB358" s="15"/>
      <c r="AC358" s="15"/>
      <c r="AD358" s="15"/>
      <c r="AE358" s="15"/>
      <c r="AT358" s="277" t="s">
        <v>173</v>
      </c>
      <c r="AU358" s="277" t="s">
        <v>86</v>
      </c>
      <c r="AV358" s="15" t="s">
        <v>169</v>
      </c>
      <c r="AW358" s="15" t="s">
        <v>37</v>
      </c>
      <c r="AX358" s="15" t="s">
        <v>84</v>
      </c>
      <c r="AY358" s="277" t="s">
        <v>162</v>
      </c>
    </row>
    <row r="359" s="2" customFormat="1" ht="16.5" customHeight="1">
      <c r="A359" s="40"/>
      <c r="B359" s="41"/>
      <c r="C359" s="288" t="s">
        <v>570</v>
      </c>
      <c r="D359" s="288" t="s">
        <v>346</v>
      </c>
      <c r="E359" s="289" t="s">
        <v>1816</v>
      </c>
      <c r="F359" s="290" t="s">
        <v>1817</v>
      </c>
      <c r="G359" s="291" t="s">
        <v>219</v>
      </c>
      <c r="H359" s="292">
        <v>0.374</v>
      </c>
      <c r="I359" s="293"/>
      <c r="J359" s="294">
        <f>ROUND(I359*H359,2)</f>
        <v>0</v>
      </c>
      <c r="K359" s="290" t="s">
        <v>168</v>
      </c>
      <c r="L359" s="295"/>
      <c r="M359" s="296" t="s">
        <v>19</v>
      </c>
      <c r="N359" s="297" t="s">
        <v>47</v>
      </c>
      <c r="O359" s="86"/>
      <c r="P359" s="237">
        <f>O359*H359</f>
        <v>0</v>
      </c>
      <c r="Q359" s="237">
        <v>0.55000000000000004</v>
      </c>
      <c r="R359" s="237">
        <f>Q359*H359</f>
        <v>0.20570000000000002</v>
      </c>
      <c r="S359" s="237">
        <v>0</v>
      </c>
      <c r="T359" s="238">
        <f>S359*H359</f>
        <v>0</v>
      </c>
      <c r="U359" s="40"/>
      <c r="V359" s="40"/>
      <c r="W359" s="40"/>
      <c r="X359" s="40"/>
      <c r="Y359" s="40"/>
      <c r="Z359" s="40"/>
      <c r="AA359" s="40"/>
      <c r="AB359" s="40"/>
      <c r="AC359" s="40"/>
      <c r="AD359" s="40"/>
      <c r="AE359" s="40"/>
      <c r="AR359" s="239" t="s">
        <v>359</v>
      </c>
      <c r="AT359" s="239" t="s">
        <v>346</v>
      </c>
      <c r="AU359" s="239" t="s">
        <v>86</v>
      </c>
      <c r="AY359" s="19" t="s">
        <v>162</v>
      </c>
      <c r="BE359" s="240">
        <f>IF(N359="základní",J359,0)</f>
        <v>0</v>
      </c>
      <c r="BF359" s="240">
        <f>IF(N359="snížená",J359,0)</f>
        <v>0</v>
      </c>
      <c r="BG359" s="240">
        <f>IF(N359="zákl. přenesená",J359,0)</f>
        <v>0</v>
      </c>
      <c r="BH359" s="240">
        <f>IF(N359="sníž. přenesená",J359,0)</f>
        <v>0</v>
      </c>
      <c r="BI359" s="240">
        <f>IF(N359="nulová",J359,0)</f>
        <v>0</v>
      </c>
      <c r="BJ359" s="19" t="s">
        <v>84</v>
      </c>
      <c r="BK359" s="240">
        <f>ROUND(I359*H359,2)</f>
        <v>0</v>
      </c>
      <c r="BL359" s="19" t="s">
        <v>262</v>
      </c>
      <c r="BM359" s="239" t="s">
        <v>1818</v>
      </c>
    </row>
    <row r="360" s="13" customFormat="1">
      <c r="A360" s="13"/>
      <c r="B360" s="245"/>
      <c r="C360" s="246"/>
      <c r="D360" s="241" t="s">
        <v>173</v>
      </c>
      <c r="E360" s="247" t="s">
        <v>19</v>
      </c>
      <c r="F360" s="248" t="s">
        <v>1819</v>
      </c>
      <c r="G360" s="246"/>
      <c r="H360" s="249">
        <v>0.154</v>
      </c>
      <c r="I360" s="250"/>
      <c r="J360" s="246"/>
      <c r="K360" s="246"/>
      <c r="L360" s="251"/>
      <c r="M360" s="252"/>
      <c r="N360" s="253"/>
      <c r="O360" s="253"/>
      <c r="P360" s="253"/>
      <c r="Q360" s="253"/>
      <c r="R360" s="253"/>
      <c r="S360" s="253"/>
      <c r="T360" s="254"/>
      <c r="U360" s="13"/>
      <c r="V360" s="13"/>
      <c r="W360" s="13"/>
      <c r="X360" s="13"/>
      <c r="Y360" s="13"/>
      <c r="Z360" s="13"/>
      <c r="AA360" s="13"/>
      <c r="AB360" s="13"/>
      <c r="AC360" s="13"/>
      <c r="AD360" s="13"/>
      <c r="AE360" s="13"/>
      <c r="AT360" s="255" t="s">
        <v>173</v>
      </c>
      <c r="AU360" s="255" t="s">
        <v>86</v>
      </c>
      <c r="AV360" s="13" t="s">
        <v>86</v>
      </c>
      <c r="AW360" s="13" t="s">
        <v>37</v>
      </c>
      <c r="AX360" s="13" t="s">
        <v>76</v>
      </c>
      <c r="AY360" s="255" t="s">
        <v>162</v>
      </c>
    </row>
    <row r="361" s="13" customFormat="1">
      <c r="A361" s="13"/>
      <c r="B361" s="245"/>
      <c r="C361" s="246"/>
      <c r="D361" s="241" t="s">
        <v>173</v>
      </c>
      <c r="E361" s="247" t="s">
        <v>19</v>
      </c>
      <c r="F361" s="248" t="s">
        <v>1820</v>
      </c>
      <c r="G361" s="246"/>
      <c r="H361" s="249">
        <v>0.042999999999999997</v>
      </c>
      <c r="I361" s="250"/>
      <c r="J361" s="246"/>
      <c r="K361" s="246"/>
      <c r="L361" s="251"/>
      <c r="M361" s="252"/>
      <c r="N361" s="253"/>
      <c r="O361" s="253"/>
      <c r="P361" s="253"/>
      <c r="Q361" s="253"/>
      <c r="R361" s="253"/>
      <c r="S361" s="253"/>
      <c r="T361" s="254"/>
      <c r="U361" s="13"/>
      <c r="V361" s="13"/>
      <c r="W361" s="13"/>
      <c r="X361" s="13"/>
      <c r="Y361" s="13"/>
      <c r="Z361" s="13"/>
      <c r="AA361" s="13"/>
      <c r="AB361" s="13"/>
      <c r="AC361" s="13"/>
      <c r="AD361" s="13"/>
      <c r="AE361" s="13"/>
      <c r="AT361" s="255" t="s">
        <v>173</v>
      </c>
      <c r="AU361" s="255" t="s">
        <v>86</v>
      </c>
      <c r="AV361" s="13" t="s">
        <v>86</v>
      </c>
      <c r="AW361" s="13" t="s">
        <v>37</v>
      </c>
      <c r="AX361" s="13" t="s">
        <v>76</v>
      </c>
      <c r="AY361" s="255" t="s">
        <v>162</v>
      </c>
    </row>
    <row r="362" s="13" customFormat="1">
      <c r="A362" s="13"/>
      <c r="B362" s="245"/>
      <c r="C362" s="246"/>
      <c r="D362" s="241" t="s">
        <v>173</v>
      </c>
      <c r="E362" s="247" t="s">
        <v>19</v>
      </c>
      <c r="F362" s="248" t="s">
        <v>1821</v>
      </c>
      <c r="G362" s="246"/>
      <c r="H362" s="249">
        <v>0.11500000000000001</v>
      </c>
      <c r="I362" s="250"/>
      <c r="J362" s="246"/>
      <c r="K362" s="246"/>
      <c r="L362" s="251"/>
      <c r="M362" s="252"/>
      <c r="N362" s="253"/>
      <c r="O362" s="253"/>
      <c r="P362" s="253"/>
      <c r="Q362" s="253"/>
      <c r="R362" s="253"/>
      <c r="S362" s="253"/>
      <c r="T362" s="254"/>
      <c r="U362" s="13"/>
      <c r="V362" s="13"/>
      <c r="W362" s="13"/>
      <c r="X362" s="13"/>
      <c r="Y362" s="13"/>
      <c r="Z362" s="13"/>
      <c r="AA362" s="13"/>
      <c r="AB362" s="13"/>
      <c r="AC362" s="13"/>
      <c r="AD362" s="13"/>
      <c r="AE362" s="13"/>
      <c r="AT362" s="255" t="s">
        <v>173</v>
      </c>
      <c r="AU362" s="255" t="s">
        <v>86</v>
      </c>
      <c r="AV362" s="13" t="s">
        <v>86</v>
      </c>
      <c r="AW362" s="13" t="s">
        <v>37</v>
      </c>
      <c r="AX362" s="13" t="s">
        <v>76</v>
      </c>
      <c r="AY362" s="255" t="s">
        <v>162</v>
      </c>
    </row>
    <row r="363" s="14" customFormat="1">
      <c r="A363" s="14"/>
      <c r="B363" s="256"/>
      <c r="C363" s="257"/>
      <c r="D363" s="241" t="s">
        <v>173</v>
      </c>
      <c r="E363" s="258" t="s">
        <v>19</v>
      </c>
      <c r="F363" s="259" t="s">
        <v>1822</v>
      </c>
      <c r="G363" s="257"/>
      <c r="H363" s="260">
        <v>0.312</v>
      </c>
      <c r="I363" s="261"/>
      <c r="J363" s="257"/>
      <c r="K363" s="257"/>
      <c r="L363" s="262"/>
      <c r="M363" s="263"/>
      <c r="N363" s="264"/>
      <c r="O363" s="264"/>
      <c r="P363" s="264"/>
      <c r="Q363" s="264"/>
      <c r="R363" s="264"/>
      <c r="S363" s="264"/>
      <c r="T363" s="265"/>
      <c r="U363" s="14"/>
      <c r="V363" s="14"/>
      <c r="W363" s="14"/>
      <c r="X363" s="14"/>
      <c r="Y363" s="14"/>
      <c r="Z363" s="14"/>
      <c r="AA363" s="14"/>
      <c r="AB363" s="14"/>
      <c r="AC363" s="14"/>
      <c r="AD363" s="14"/>
      <c r="AE363" s="14"/>
      <c r="AT363" s="266" t="s">
        <v>173</v>
      </c>
      <c r="AU363" s="266" t="s">
        <v>86</v>
      </c>
      <c r="AV363" s="14" t="s">
        <v>176</v>
      </c>
      <c r="AW363" s="14" t="s">
        <v>37</v>
      </c>
      <c r="AX363" s="14" t="s">
        <v>76</v>
      </c>
      <c r="AY363" s="266" t="s">
        <v>162</v>
      </c>
    </row>
    <row r="364" s="13" customFormat="1">
      <c r="A364" s="13"/>
      <c r="B364" s="245"/>
      <c r="C364" s="246"/>
      <c r="D364" s="241" t="s">
        <v>173</v>
      </c>
      <c r="E364" s="247" t="s">
        <v>19</v>
      </c>
      <c r="F364" s="248" t="s">
        <v>1823</v>
      </c>
      <c r="G364" s="246"/>
      <c r="H364" s="249">
        <v>0.374</v>
      </c>
      <c r="I364" s="250"/>
      <c r="J364" s="246"/>
      <c r="K364" s="246"/>
      <c r="L364" s="251"/>
      <c r="M364" s="252"/>
      <c r="N364" s="253"/>
      <c r="O364" s="253"/>
      <c r="P364" s="253"/>
      <c r="Q364" s="253"/>
      <c r="R364" s="253"/>
      <c r="S364" s="253"/>
      <c r="T364" s="254"/>
      <c r="U364" s="13"/>
      <c r="V364" s="13"/>
      <c r="W364" s="13"/>
      <c r="X364" s="13"/>
      <c r="Y364" s="13"/>
      <c r="Z364" s="13"/>
      <c r="AA364" s="13"/>
      <c r="AB364" s="13"/>
      <c r="AC364" s="13"/>
      <c r="AD364" s="13"/>
      <c r="AE364" s="13"/>
      <c r="AT364" s="255" t="s">
        <v>173</v>
      </c>
      <c r="AU364" s="255" t="s">
        <v>86</v>
      </c>
      <c r="AV364" s="13" t="s">
        <v>86</v>
      </c>
      <c r="AW364" s="13" t="s">
        <v>37</v>
      </c>
      <c r="AX364" s="13" t="s">
        <v>84</v>
      </c>
      <c r="AY364" s="255" t="s">
        <v>162</v>
      </c>
    </row>
    <row r="365" s="2" customFormat="1" ht="21.75" customHeight="1">
      <c r="A365" s="40"/>
      <c r="B365" s="41"/>
      <c r="C365" s="228" t="s">
        <v>574</v>
      </c>
      <c r="D365" s="228" t="s">
        <v>164</v>
      </c>
      <c r="E365" s="229" t="s">
        <v>1824</v>
      </c>
      <c r="F365" s="230" t="s">
        <v>1825</v>
      </c>
      <c r="G365" s="231" t="s">
        <v>167</v>
      </c>
      <c r="H365" s="232">
        <v>10.752000000000001</v>
      </c>
      <c r="I365" s="233"/>
      <c r="J365" s="234">
        <f>ROUND(I365*H365,2)</f>
        <v>0</v>
      </c>
      <c r="K365" s="230" t="s">
        <v>168</v>
      </c>
      <c r="L365" s="46"/>
      <c r="M365" s="235" t="s">
        <v>19</v>
      </c>
      <c r="N365" s="236" t="s">
        <v>47</v>
      </c>
      <c r="O365" s="86"/>
      <c r="P365" s="237">
        <f>O365*H365</f>
        <v>0</v>
      </c>
      <c r="Q365" s="237">
        <v>0</v>
      </c>
      <c r="R365" s="237">
        <f>Q365*H365</f>
        <v>0</v>
      </c>
      <c r="S365" s="237">
        <v>0</v>
      </c>
      <c r="T365" s="238">
        <f>S365*H365</f>
        <v>0</v>
      </c>
      <c r="U365" s="40"/>
      <c r="V365" s="40"/>
      <c r="W365" s="40"/>
      <c r="X365" s="40"/>
      <c r="Y365" s="40"/>
      <c r="Z365" s="40"/>
      <c r="AA365" s="40"/>
      <c r="AB365" s="40"/>
      <c r="AC365" s="40"/>
      <c r="AD365" s="40"/>
      <c r="AE365" s="40"/>
      <c r="AR365" s="239" t="s">
        <v>262</v>
      </c>
      <c r="AT365" s="239" t="s">
        <v>164</v>
      </c>
      <c r="AU365" s="239" t="s">
        <v>86</v>
      </c>
      <c r="AY365" s="19" t="s">
        <v>162</v>
      </c>
      <c r="BE365" s="240">
        <f>IF(N365="základní",J365,0)</f>
        <v>0</v>
      </c>
      <c r="BF365" s="240">
        <f>IF(N365="snížená",J365,0)</f>
        <v>0</v>
      </c>
      <c r="BG365" s="240">
        <f>IF(N365="zákl. přenesená",J365,0)</f>
        <v>0</v>
      </c>
      <c r="BH365" s="240">
        <f>IF(N365="sníž. přenesená",J365,0)</f>
        <v>0</v>
      </c>
      <c r="BI365" s="240">
        <f>IF(N365="nulová",J365,0)</f>
        <v>0</v>
      </c>
      <c r="BJ365" s="19" t="s">
        <v>84</v>
      </c>
      <c r="BK365" s="240">
        <f>ROUND(I365*H365,2)</f>
        <v>0</v>
      </c>
      <c r="BL365" s="19" t="s">
        <v>262</v>
      </c>
      <c r="BM365" s="239" t="s">
        <v>1826</v>
      </c>
    </row>
    <row r="366" s="2" customFormat="1">
      <c r="A366" s="40"/>
      <c r="B366" s="41"/>
      <c r="C366" s="42"/>
      <c r="D366" s="241" t="s">
        <v>171</v>
      </c>
      <c r="E366" s="42"/>
      <c r="F366" s="242" t="s">
        <v>1827</v>
      </c>
      <c r="G366" s="42"/>
      <c r="H366" s="42"/>
      <c r="I366" s="148"/>
      <c r="J366" s="42"/>
      <c r="K366" s="42"/>
      <c r="L366" s="46"/>
      <c r="M366" s="243"/>
      <c r="N366" s="244"/>
      <c r="O366" s="86"/>
      <c r="P366" s="86"/>
      <c r="Q366" s="86"/>
      <c r="R366" s="86"/>
      <c r="S366" s="86"/>
      <c r="T366" s="87"/>
      <c r="U366" s="40"/>
      <c r="V366" s="40"/>
      <c r="W366" s="40"/>
      <c r="X366" s="40"/>
      <c r="Y366" s="40"/>
      <c r="Z366" s="40"/>
      <c r="AA366" s="40"/>
      <c r="AB366" s="40"/>
      <c r="AC366" s="40"/>
      <c r="AD366" s="40"/>
      <c r="AE366" s="40"/>
      <c r="AT366" s="19" t="s">
        <v>171</v>
      </c>
      <c r="AU366" s="19" t="s">
        <v>86</v>
      </c>
    </row>
    <row r="367" s="13" customFormat="1">
      <c r="A367" s="13"/>
      <c r="B367" s="245"/>
      <c r="C367" s="246"/>
      <c r="D367" s="241" t="s">
        <v>173</v>
      </c>
      <c r="E367" s="247" t="s">
        <v>19</v>
      </c>
      <c r="F367" s="248" t="s">
        <v>1828</v>
      </c>
      <c r="G367" s="246"/>
      <c r="H367" s="249">
        <v>10.752000000000001</v>
      </c>
      <c r="I367" s="250"/>
      <c r="J367" s="246"/>
      <c r="K367" s="246"/>
      <c r="L367" s="251"/>
      <c r="M367" s="252"/>
      <c r="N367" s="253"/>
      <c r="O367" s="253"/>
      <c r="P367" s="253"/>
      <c r="Q367" s="253"/>
      <c r="R367" s="253"/>
      <c r="S367" s="253"/>
      <c r="T367" s="254"/>
      <c r="U367" s="13"/>
      <c r="V367" s="13"/>
      <c r="W367" s="13"/>
      <c r="X367" s="13"/>
      <c r="Y367" s="13"/>
      <c r="Z367" s="13"/>
      <c r="AA367" s="13"/>
      <c r="AB367" s="13"/>
      <c r="AC367" s="13"/>
      <c r="AD367" s="13"/>
      <c r="AE367" s="13"/>
      <c r="AT367" s="255" t="s">
        <v>173</v>
      </c>
      <c r="AU367" s="255" t="s">
        <v>86</v>
      </c>
      <c r="AV367" s="13" t="s">
        <v>86</v>
      </c>
      <c r="AW367" s="13" t="s">
        <v>37</v>
      </c>
      <c r="AX367" s="13" t="s">
        <v>84</v>
      </c>
      <c r="AY367" s="255" t="s">
        <v>162</v>
      </c>
    </row>
    <row r="368" s="2" customFormat="1" ht="16.5" customHeight="1">
      <c r="A368" s="40"/>
      <c r="B368" s="41"/>
      <c r="C368" s="288" t="s">
        <v>578</v>
      </c>
      <c r="D368" s="288" t="s">
        <v>346</v>
      </c>
      <c r="E368" s="289" t="s">
        <v>1829</v>
      </c>
      <c r="F368" s="290" t="s">
        <v>1830</v>
      </c>
      <c r="G368" s="291" t="s">
        <v>219</v>
      </c>
      <c r="H368" s="292">
        <v>0.35299999999999998</v>
      </c>
      <c r="I368" s="293"/>
      <c r="J368" s="294">
        <f>ROUND(I368*H368,2)</f>
        <v>0</v>
      </c>
      <c r="K368" s="290" t="s">
        <v>168</v>
      </c>
      <c r="L368" s="295"/>
      <c r="M368" s="296" t="s">
        <v>19</v>
      </c>
      <c r="N368" s="297" t="s">
        <v>47</v>
      </c>
      <c r="O368" s="86"/>
      <c r="P368" s="237">
        <f>O368*H368</f>
        <v>0</v>
      </c>
      <c r="Q368" s="237">
        <v>0.55000000000000004</v>
      </c>
      <c r="R368" s="237">
        <f>Q368*H368</f>
        <v>0.19415000000000002</v>
      </c>
      <c r="S368" s="237">
        <v>0</v>
      </c>
      <c r="T368" s="238">
        <f>S368*H368</f>
        <v>0</v>
      </c>
      <c r="U368" s="40"/>
      <c r="V368" s="40"/>
      <c r="W368" s="40"/>
      <c r="X368" s="40"/>
      <c r="Y368" s="40"/>
      <c r="Z368" s="40"/>
      <c r="AA368" s="40"/>
      <c r="AB368" s="40"/>
      <c r="AC368" s="40"/>
      <c r="AD368" s="40"/>
      <c r="AE368" s="40"/>
      <c r="AR368" s="239" t="s">
        <v>359</v>
      </c>
      <c r="AT368" s="239" t="s">
        <v>346</v>
      </c>
      <c r="AU368" s="239" t="s">
        <v>86</v>
      </c>
      <c r="AY368" s="19" t="s">
        <v>162</v>
      </c>
      <c r="BE368" s="240">
        <f>IF(N368="základní",J368,0)</f>
        <v>0</v>
      </c>
      <c r="BF368" s="240">
        <f>IF(N368="snížená",J368,0)</f>
        <v>0</v>
      </c>
      <c r="BG368" s="240">
        <f>IF(N368="zákl. přenesená",J368,0)</f>
        <v>0</v>
      </c>
      <c r="BH368" s="240">
        <f>IF(N368="sníž. přenesená",J368,0)</f>
        <v>0</v>
      </c>
      <c r="BI368" s="240">
        <f>IF(N368="nulová",J368,0)</f>
        <v>0</v>
      </c>
      <c r="BJ368" s="19" t="s">
        <v>84</v>
      </c>
      <c r="BK368" s="240">
        <f>ROUND(I368*H368,2)</f>
        <v>0</v>
      </c>
      <c r="BL368" s="19" t="s">
        <v>262</v>
      </c>
      <c r="BM368" s="239" t="s">
        <v>1831</v>
      </c>
    </row>
    <row r="369" s="13" customFormat="1">
      <c r="A369" s="13"/>
      <c r="B369" s="245"/>
      <c r="C369" s="246"/>
      <c r="D369" s="241" t="s">
        <v>173</v>
      </c>
      <c r="E369" s="247" t="s">
        <v>19</v>
      </c>
      <c r="F369" s="248" t="s">
        <v>1832</v>
      </c>
      <c r="G369" s="246"/>
      <c r="H369" s="249">
        <v>0.35299999999999998</v>
      </c>
      <c r="I369" s="250"/>
      <c r="J369" s="246"/>
      <c r="K369" s="246"/>
      <c r="L369" s="251"/>
      <c r="M369" s="252"/>
      <c r="N369" s="253"/>
      <c r="O369" s="253"/>
      <c r="P369" s="253"/>
      <c r="Q369" s="253"/>
      <c r="R369" s="253"/>
      <c r="S369" s="253"/>
      <c r="T369" s="254"/>
      <c r="U369" s="13"/>
      <c r="V369" s="13"/>
      <c r="W369" s="13"/>
      <c r="X369" s="13"/>
      <c r="Y369" s="13"/>
      <c r="Z369" s="13"/>
      <c r="AA369" s="13"/>
      <c r="AB369" s="13"/>
      <c r="AC369" s="13"/>
      <c r="AD369" s="13"/>
      <c r="AE369" s="13"/>
      <c r="AT369" s="255" t="s">
        <v>173</v>
      </c>
      <c r="AU369" s="255" t="s">
        <v>86</v>
      </c>
      <c r="AV369" s="13" t="s">
        <v>86</v>
      </c>
      <c r="AW369" s="13" t="s">
        <v>37</v>
      </c>
      <c r="AX369" s="13" t="s">
        <v>84</v>
      </c>
      <c r="AY369" s="255" t="s">
        <v>162</v>
      </c>
    </row>
    <row r="370" s="2" customFormat="1" ht="16.5" customHeight="1">
      <c r="A370" s="40"/>
      <c r="B370" s="41"/>
      <c r="C370" s="288" t="s">
        <v>582</v>
      </c>
      <c r="D370" s="288" t="s">
        <v>346</v>
      </c>
      <c r="E370" s="289" t="s">
        <v>1833</v>
      </c>
      <c r="F370" s="290" t="s">
        <v>1834</v>
      </c>
      <c r="G370" s="291" t="s">
        <v>167</v>
      </c>
      <c r="H370" s="292">
        <v>2.52</v>
      </c>
      <c r="I370" s="293"/>
      <c r="J370" s="294">
        <f>ROUND(I370*H370,2)</f>
        <v>0</v>
      </c>
      <c r="K370" s="290" t="s">
        <v>168</v>
      </c>
      <c r="L370" s="295"/>
      <c r="M370" s="296" t="s">
        <v>19</v>
      </c>
      <c r="N370" s="297" t="s">
        <v>47</v>
      </c>
      <c r="O370" s="86"/>
      <c r="P370" s="237">
        <f>O370*H370</f>
        <v>0</v>
      </c>
      <c r="Q370" s="237">
        <v>0.0073499999999999998</v>
      </c>
      <c r="R370" s="237">
        <f>Q370*H370</f>
        <v>0.018522</v>
      </c>
      <c r="S370" s="237">
        <v>0</v>
      </c>
      <c r="T370" s="238">
        <f>S370*H370</f>
        <v>0</v>
      </c>
      <c r="U370" s="40"/>
      <c r="V370" s="40"/>
      <c r="W370" s="40"/>
      <c r="X370" s="40"/>
      <c r="Y370" s="40"/>
      <c r="Z370" s="40"/>
      <c r="AA370" s="40"/>
      <c r="AB370" s="40"/>
      <c r="AC370" s="40"/>
      <c r="AD370" s="40"/>
      <c r="AE370" s="40"/>
      <c r="AR370" s="239" t="s">
        <v>359</v>
      </c>
      <c r="AT370" s="239" t="s">
        <v>346</v>
      </c>
      <c r="AU370" s="239" t="s">
        <v>86</v>
      </c>
      <c r="AY370" s="19" t="s">
        <v>162</v>
      </c>
      <c r="BE370" s="240">
        <f>IF(N370="základní",J370,0)</f>
        <v>0</v>
      </c>
      <c r="BF370" s="240">
        <f>IF(N370="snížená",J370,0)</f>
        <v>0</v>
      </c>
      <c r="BG370" s="240">
        <f>IF(N370="zákl. přenesená",J370,0)</f>
        <v>0</v>
      </c>
      <c r="BH370" s="240">
        <f>IF(N370="sníž. přenesená",J370,0)</f>
        <v>0</v>
      </c>
      <c r="BI370" s="240">
        <f>IF(N370="nulová",J370,0)</f>
        <v>0</v>
      </c>
      <c r="BJ370" s="19" t="s">
        <v>84</v>
      </c>
      <c r="BK370" s="240">
        <f>ROUND(I370*H370,2)</f>
        <v>0</v>
      </c>
      <c r="BL370" s="19" t="s">
        <v>262</v>
      </c>
      <c r="BM370" s="239" t="s">
        <v>1835</v>
      </c>
    </row>
    <row r="371" s="13" customFormat="1">
      <c r="A371" s="13"/>
      <c r="B371" s="245"/>
      <c r="C371" s="246"/>
      <c r="D371" s="241" t="s">
        <v>173</v>
      </c>
      <c r="E371" s="247" t="s">
        <v>19</v>
      </c>
      <c r="F371" s="248" t="s">
        <v>1836</v>
      </c>
      <c r="G371" s="246"/>
      <c r="H371" s="249">
        <v>2.52</v>
      </c>
      <c r="I371" s="250"/>
      <c r="J371" s="246"/>
      <c r="K371" s="246"/>
      <c r="L371" s="251"/>
      <c r="M371" s="252"/>
      <c r="N371" s="253"/>
      <c r="O371" s="253"/>
      <c r="P371" s="253"/>
      <c r="Q371" s="253"/>
      <c r="R371" s="253"/>
      <c r="S371" s="253"/>
      <c r="T371" s="254"/>
      <c r="U371" s="13"/>
      <c r="V371" s="13"/>
      <c r="W371" s="13"/>
      <c r="X371" s="13"/>
      <c r="Y371" s="13"/>
      <c r="Z371" s="13"/>
      <c r="AA371" s="13"/>
      <c r="AB371" s="13"/>
      <c r="AC371" s="13"/>
      <c r="AD371" s="13"/>
      <c r="AE371" s="13"/>
      <c r="AT371" s="255" t="s">
        <v>173</v>
      </c>
      <c r="AU371" s="255" t="s">
        <v>86</v>
      </c>
      <c r="AV371" s="13" t="s">
        <v>86</v>
      </c>
      <c r="AW371" s="13" t="s">
        <v>37</v>
      </c>
      <c r="AX371" s="13" t="s">
        <v>84</v>
      </c>
      <c r="AY371" s="255" t="s">
        <v>162</v>
      </c>
    </row>
    <row r="372" s="2" customFormat="1" ht="16.5" customHeight="1">
      <c r="A372" s="40"/>
      <c r="B372" s="41"/>
      <c r="C372" s="228" t="s">
        <v>586</v>
      </c>
      <c r="D372" s="228" t="s">
        <v>164</v>
      </c>
      <c r="E372" s="229" t="s">
        <v>1837</v>
      </c>
      <c r="F372" s="230" t="s">
        <v>1838</v>
      </c>
      <c r="G372" s="231" t="s">
        <v>219</v>
      </c>
      <c r="H372" s="232">
        <v>0.77000000000000002</v>
      </c>
      <c r="I372" s="233"/>
      <c r="J372" s="234">
        <f>ROUND(I372*H372,2)</f>
        <v>0</v>
      </c>
      <c r="K372" s="230" t="s">
        <v>168</v>
      </c>
      <c r="L372" s="46"/>
      <c r="M372" s="235" t="s">
        <v>19</v>
      </c>
      <c r="N372" s="236" t="s">
        <v>47</v>
      </c>
      <c r="O372" s="86"/>
      <c r="P372" s="237">
        <f>O372*H372</f>
        <v>0</v>
      </c>
      <c r="Q372" s="237">
        <v>0.023369999999999998</v>
      </c>
      <c r="R372" s="237">
        <f>Q372*H372</f>
        <v>0.017994899999999998</v>
      </c>
      <c r="S372" s="237">
        <v>0</v>
      </c>
      <c r="T372" s="238">
        <f>S372*H372</f>
        <v>0</v>
      </c>
      <c r="U372" s="40"/>
      <c r="V372" s="40"/>
      <c r="W372" s="40"/>
      <c r="X372" s="40"/>
      <c r="Y372" s="40"/>
      <c r="Z372" s="40"/>
      <c r="AA372" s="40"/>
      <c r="AB372" s="40"/>
      <c r="AC372" s="40"/>
      <c r="AD372" s="40"/>
      <c r="AE372" s="40"/>
      <c r="AR372" s="239" t="s">
        <v>262</v>
      </c>
      <c r="AT372" s="239" t="s">
        <v>164</v>
      </c>
      <c r="AU372" s="239" t="s">
        <v>86</v>
      </c>
      <c r="AY372" s="19" t="s">
        <v>162</v>
      </c>
      <c r="BE372" s="240">
        <f>IF(N372="základní",J372,0)</f>
        <v>0</v>
      </c>
      <c r="BF372" s="240">
        <f>IF(N372="snížená",J372,0)</f>
        <v>0</v>
      </c>
      <c r="BG372" s="240">
        <f>IF(N372="zákl. přenesená",J372,0)</f>
        <v>0</v>
      </c>
      <c r="BH372" s="240">
        <f>IF(N372="sníž. přenesená",J372,0)</f>
        <v>0</v>
      </c>
      <c r="BI372" s="240">
        <f>IF(N372="nulová",J372,0)</f>
        <v>0</v>
      </c>
      <c r="BJ372" s="19" t="s">
        <v>84</v>
      </c>
      <c r="BK372" s="240">
        <f>ROUND(I372*H372,2)</f>
        <v>0</v>
      </c>
      <c r="BL372" s="19" t="s">
        <v>262</v>
      </c>
      <c r="BM372" s="239" t="s">
        <v>1839</v>
      </c>
    </row>
    <row r="373" s="2" customFormat="1">
      <c r="A373" s="40"/>
      <c r="B373" s="41"/>
      <c r="C373" s="42"/>
      <c r="D373" s="241" t="s">
        <v>171</v>
      </c>
      <c r="E373" s="42"/>
      <c r="F373" s="242" t="s">
        <v>1840</v>
      </c>
      <c r="G373" s="42"/>
      <c r="H373" s="42"/>
      <c r="I373" s="148"/>
      <c r="J373" s="42"/>
      <c r="K373" s="42"/>
      <c r="L373" s="46"/>
      <c r="M373" s="243"/>
      <c r="N373" s="244"/>
      <c r="O373" s="86"/>
      <c r="P373" s="86"/>
      <c r="Q373" s="86"/>
      <c r="R373" s="86"/>
      <c r="S373" s="86"/>
      <c r="T373" s="87"/>
      <c r="U373" s="40"/>
      <c r="V373" s="40"/>
      <c r="W373" s="40"/>
      <c r="X373" s="40"/>
      <c r="Y373" s="40"/>
      <c r="Z373" s="40"/>
      <c r="AA373" s="40"/>
      <c r="AB373" s="40"/>
      <c r="AC373" s="40"/>
      <c r="AD373" s="40"/>
      <c r="AE373" s="40"/>
      <c r="AT373" s="19" t="s">
        <v>171</v>
      </c>
      <c r="AU373" s="19" t="s">
        <v>86</v>
      </c>
    </row>
    <row r="374" s="13" customFormat="1">
      <c r="A374" s="13"/>
      <c r="B374" s="245"/>
      <c r="C374" s="246"/>
      <c r="D374" s="241" t="s">
        <v>173</v>
      </c>
      <c r="E374" s="247" t="s">
        <v>19</v>
      </c>
      <c r="F374" s="248" t="s">
        <v>1841</v>
      </c>
      <c r="G374" s="246"/>
      <c r="H374" s="249">
        <v>0.77000000000000002</v>
      </c>
      <c r="I374" s="250"/>
      <c r="J374" s="246"/>
      <c r="K374" s="246"/>
      <c r="L374" s="251"/>
      <c r="M374" s="252"/>
      <c r="N374" s="253"/>
      <c r="O374" s="253"/>
      <c r="P374" s="253"/>
      <c r="Q374" s="253"/>
      <c r="R374" s="253"/>
      <c r="S374" s="253"/>
      <c r="T374" s="254"/>
      <c r="U374" s="13"/>
      <c r="V374" s="13"/>
      <c r="W374" s="13"/>
      <c r="X374" s="13"/>
      <c r="Y374" s="13"/>
      <c r="Z374" s="13"/>
      <c r="AA374" s="13"/>
      <c r="AB374" s="13"/>
      <c r="AC374" s="13"/>
      <c r="AD374" s="13"/>
      <c r="AE374" s="13"/>
      <c r="AT374" s="255" t="s">
        <v>173</v>
      </c>
      <c r="AU374" s="255" t="s">
        <v>86</v>
      </c>
      <c r="AV374" s="13" t="s">
        <v>86</v>
      </c>
      <c r="AW374" s="13" t="s">
        <v>37</v>
      </c>
      <c r="AX374" s="13" t="s">
        <v>84</v>
      </c>
      <c r="AY374" s="255" t="s">
        <v>162</v>
      </c>
    </row>
    <row r="375" s="2" customFormat="1" ht="21.75" customHeight="1">
      <c r="A375" s="40"/>
      <c r="B375" s="41"/>
      <c r="C375" s="228" t="s">
        <v>590</v>
      </c>
      <c r="D375" s="228" t="s">
        <v>164</v>
      </c>
      <c r="E375" s="229" t="s">
        <v>1842</v>
      </c>
      <c r="F375" s="230" t="s">
        <v>1843</v>
      </c>
      <c r="G375" s="231" t="s">
        <v>334</v>
      </c>
      <c r="H375" s="232">
        <v>0.436</v>
      </c>
      <c r="I375" s="233"/>
      <c r="J375" s="234">
        <f>ROUND(I375*H375,2)</f>
        <v>0</v>
      </c>
      <c r="K375" s="230" t="s">
        <v>168</v>
      </c>
      <c r="L375" s="46"/>
      <c r="M375" s="235" t="s">
        <v>19</v>
      </c>
      <c r="N375" s="236" t="s">
        <v>47</v>
      </c>
      <c r="O375" s="86"/>
      <c r="P375" s="237">
        <f>O375*H375</f>
        <v>0</v>
      </c>
      <c r="Q375" s="237">
        <v>0</v>
      </c>
      <c r="R375" s="237">
        <f>Q375*H375</f>
        <v>0</v>
      </c>
      <c r="S375" s="237">
        <v>0</v>
      </c>
      <c r="T375" s="238">
        <f>S375*H375</f>
        <v>0</v>
      </c>
      <c r="U375" s="40"/>
      <c r="V375" s="40"/>
      <c r="W375" s="40"/>
      <c r="X375" s="40"/>
      <c r="Y375" s="40"/>
      <c r="Z375" s="40"/>
      <c r="AA375" s="40"/>
      <c r="AB375" s="40"/>
      <c r="AC375" s="40"/>
      <c r="AD375" s="40"/>
      <c r="AE375" s="40"/>
      <c r="AR375" s="239" t="s">
        <v>262</v>
      </c>
      <c r="AT375" s="239" t="s">
        <v>164</v>
      </c>
      <c r="AU375" s="239" t="s">
        <v>86</v>
      </c>
      <c r="AY375" s="19" t="s">
        <v>162</v>
      </c>
      <c r="BE375" s="240">
        <f>IF(N375="základní",J375,0)</f>
        <v>0</v>
      </c>
      <c r="BF375" s="240">
        <f>IF(N375="snížená",J375,0)</f>
        <v>0</v>
      </c>
      <c r="BG375" s="240">
        <f>IF(N375="zákl. přenesená",J375,0)</f>
        <v>0</v>
      </c>
      <c r="BH375" s="240">
        <f>IF(N375="sníž. přenesená",J375,0)</f>
        <v>0</v>
      </c>
      <c r="BI375" s="240">
        <f>IF(N375="nulová",J375,0)</f>
        <v>0</v>
      </c>
      <c r="BJ375" s="19" t="s">
        <v>84</v>
      </c>
      <c r="BK375" s="240">
        <f>ROUND(I375*H375,2)</f>
        <v>0</v>
      </c>
      <c r="BL375" s="19" t="s">
        <v>262</v>
      </c>
      <c r="BM375" s="239" t="s">
        <v>1844</v>
      </c>
    </row>
    <row r="376" s="2" customFormat="1">
      <c r="A376" s="40"/>
      <c r="B376" s="41"/>
      <c r="C376" s="42"/>
      <c r="D376" s="241" t="s">
        <v>171</v>
      </c>
      <c r="E376" s="42"/>
      <c r="F376" s="242" t="s">
        <v>1845</v>
      </c>
      <c r="G376" s="42"/>
      <c r="H376" s="42"/>
      <c r="I376" s="148"/>
      <c r="J376" s="42"/>
      <c r="K376" s="42"/>
      <c r="L376" s="46"/>
      <c r="M376" s="243"/>
      <c r="N376" s="244"/>
      <c r="O376" s="86"/>
      <c r="P376" s="86"/>
      <c r="Q376" s="86"/>
      <c r="R376" s="86"/>
      <c r="S376" s="86"/>
      <c r="T376" s="87"/>
      <c r="U376" s="40"/>
      <c r="V376" s="40"/>
      <c r="W376" s="40"/>
      <c r="X376" s="40"/>
      <c r="Y376" s="40"/>
      <c r="Z376" s="40"/>
      <c r="AA376" s="40"/>
      <c r="AB376" s="40"/>
      <c r="AC376" s="40"/>
      <c r="AD376" s="40"/>
      <c r="AE376" s="40"/>
      <c r="AT376" s="19" t="s">
        <v>171</v>
      </c>
      <c r="AU376" s="19" t="s">
        <v>86</v>
      </c>
    </row>
    <row r="377" s="12" customFormat="1" ht="22.8" customHeight="1">
      <c r="A377" s="12"/>
      <c r="B377" s="212"/>
      <c r="C377" s="213"/>
      <c r="D377" s="214" t="s">
        <v>75</v>
      </c>
      <c r="E377" s="226" t="s">
        <v>1846</v>
      </c>
      <c r="F377" s="226" t="s">
        <v>1847</v>
      </c>
      <c r="G377" s="213"/>
      <c r="H377" s="213"/>
      <c r="I377" s="216"/>
      <c r="J377" s="227">
        <f>BK377</f>
        <v>0</v>
      </c>
      <c r="K377" s="213"/>
      <c r="L377" s="218"/>
      <c r="M377" s="219"/>
      <c r="N377" s="220"/>
      <c r="O377" s="220"/>
      <c r="P377" s="221">
        <f>SUM(P378:P382)</f>
        <v>0</v>
      </c>
      <c r="Q377" s="220"/>
      <c r="R377" s="221">
        <f>SUM(R378:R382)</f>
        <v>0.046390999999999995</v>
      </c>
      <c r="S377" s="220"/>
      <c r="T377" s="222">
        <f>SUM(T378:T382)</f>
        <v>0</v>
      </c>
      <c r="U377" s="12"/>
      <c r="V377" s="12"/>
      <c r="W377" s="12"/>
      <c r="X377" s="12"/>
      <c r="Y377" s="12"/>
      <c r="Z377" s="12"/>
      <c r="AA377" s="12"/>
      <c r="AB377" s="12"/>
      <c r="AC377" s="12"/>
      <c r="AD377" s="12"/>
      <c r="AE377" s="12"/>
      <c r="AR377" s="223" t="s">
        <v>86</v>
      </c>
      <c r="AT377" s="224" t="s">
        <v>75</v>
      </c>
      <c r="AU377" s="224" t="s">
        <v>84</v>
      </c>
      <c r="AY377" s="223" t="s">
        <v>162</v>
      </c>
      <c r="BK377" s="225">
        <f>SUM(BK378:BK382)</f>
        <v>0</v>
      </c>
    </row>
    <row r="378" s="2" customFormat="1" ht="21.75" customHeight="1">
      <c r="A378" s="40"/>
      <c r="B378" s="41"/>
      <c r="C378" s="228" t="s">
        <v>594</v>
      </c>
      <c r="D378" s="228" t="s">
        <v>164</v>
      </c>
      <c r="E378" s="229" t="s">
        <v>1848</v>
      </c>
      <c r="F378" s="230" t="s">
        <v>1849</v>
      </c>
      <c r="G378" s="231" t="s">
        <v>167</v>
      </c>
      <c r="H378" s="232">
        <v>2.2999999999999998</v>
      </c>
      <c r="I378" s="233"/>
      <c r="J378" s="234">
        <f>ROUND(I378*H378,2)</f>
        <v>0</v>
      </c>
      <c r="K378" s="230" t="s">
        <v>168</v>
      </c>
      <c r="L378" s="46"/>
      <c r="M378" s="235" t="s">
        <v>19</v>
      </c>
      <c r="N378" s="236" t="s">
        <v>47</v>
      </c>
      <c r="O378" s="86"/>
      <c r="P378" s="237">
        <f>O378*H378</f>
        <v>0</v>
      </c>
      <c r="Q378" s="237">
        <v>0.02017</v>
      </c>
      <c r="R378" s="237">
        <f>Q378*H378</f>
        <v>0.046390999999999995</v>
      </c>
      <c r="S378" s="237">
        <v>0</v>
      </c>
      <c r="T378" s="238">
        <f>S378*H378</f>
        <v>0</v>
      </c>
      <c r="U378" s="40"/>
      <c r="V378" s="40"/>
      <c r="W378" s="40"/>
      <c r="X378" s="40"/>
      <c r="Y378" s="40"/>
      <c r="Z378" s="40"/>
      <c r="AA378" s="40"/>
      <c r="AB378" s="40"/>
      <c r="AC378" s="40"/>
      <c r="AD378" s="40"/>
      <c r="AE378" s="40"/>
      <c r="AR378" s="239" t="s">
        <v>262</v>
      </c>
      <c r="AT378" s="239" t="s">
        <v>164</v>
      </c>
      <c r="AU378" s="239" t="s">
        <v>86</v>
      </c>
      <c r="AY378" s="19" t="s">
        <v>162</v>
      </c>
      <c r="BE378" s="240">
        <f>IF(N378="základní",J378,0)</f>
        <v>0</v>
      </c>
      <c r="BF378" s="240">
        <f>IF(N378="snížená",J378,0)</f>
        <v>0</v>
      </c>
      <c r="BG378" s="240">
        <f>IF(N378="zákl. přenesená",J378,0)</f>
        <v>0</v>
      </c>
      <c r="BH378" s="240">
        <f>IF(N378="sníž. přenesená",J378,0)</f>
        <v>0</v>
      </c>
      <c r="BI378" s="240">
        <f>IF(N378="nulová",J378,0)</f>
        <v>0</v>
      </c>
      <c r="BJ378" s="19" t="s">
        <v>84</v>
      </c>
      <c r="BK378" s="240">
        <f>ROUND(I378*H378,2)</f>
        <v>0</v>
      </c>
      <c r="BL378" s="19" t="s">
        <v>262</v>
      </c>
      <c r="BM378" s="239" t="s">
        <v>1850</v>
      </c>
    </row>
    <row r="379" s="2" customFormat="1">
      <c r="A379" s="40"/>
      <c r="B379" s="41"/>
      <c r="C379" s="42"/>
      <c r="D379" s="241" t="s">
        <v>171</v>
      </c>
      <c r="E379" s="42"/>
      <c r="F379" s="242" t="s">
        <v>1851</v>
      </c>
      <c r="G379" s="42"/>
      <c r="H379" s="42"/>
      <c r="I379" s="148"/>
      <c r="J379" s="42"/>
      <c r="K379" s="42"/>
      <c r="L379" s="46"/>
      <c r="M379" s="243"/>
      <c r="N379" s="244"/>
      <c r="O379" s="86"/>
      <c r="P379" s="86"/>
      <c r="Q379" s="86"/>
      <c r="R379" s="86"/>
      <c r="S379" s="86"/>
      <c r="T379" s="87"/>
      <c r="U379" s="40"/>
      <c r="V379" s="40"/>
      <c r="W379" s="40"/>
      <c r="X379" s="40"/>
      <c r="Y379" s="40"/>
      <c r="Z379" s="40"/>
      <c r="AA379" s="40"/>
      <c r="AB379" s="40"/>
      <c r="AC379" s="40"/>
      <c r="AD379" s="40"/>
      <c r="AE379" s="40"/>
      <c r="AT379" s="19" t="s">
        <v>171</v>
      </c>
      <c r="AU379" s="19" t="s">
        <v>86</v>
      </c>
    </row>
    <row r="380" s="13" customFormat="1">
      <c r="A380" s="13"/>
      <c r="B380" s="245"/>
      <c r="C380" s="246"/>
      <c r="D380" s="241" t="s">
        <v>173</v>
      </c>
      <c r="E380" s="247" t="s">
        <v>19</v>
      </c>
      <c r="F380" s="248" t="s">
        <v>1852</v>
      </c>
      <c r="G380" s="246"/>
      <c r="H380" s="249">
        <v>2.2999999999999998</v>
      </c>
      <c r="I380" s="250"/>
      <c r="J380" s="246"/>
      <c r="K380" s="246"/>
      <c r="L380" s="251"/>
      <c r="M380" s="252"/>
      <c r="N380" s="253"/>
      <c r="O380" s="253"/>
      <c r="P380" s="253"/>
      <c r="Q380" s="253"/>
      <c r="R380" s="253"/>
      <c r="S380" s="253"/>
      <c r="T380" s="254"/>
      <c r="U380" s="13"/>
      <c r="V380" s="13"/>
      <c r="W380" s="13"/>
      <c r="X380" s="13"/>
      <c r="Y380" s="13"/>
      <c r="Z380" s="13"/>
      <c r="AA380" s="13"/>
      <c r="AB380" s="13"/>
      <c r="AC380" s="13"/>
      <c r="AD380" s="13"/>
      <c r="AE380" s="13"/>
      <c r="AT380" s="255" t="s">
        <v>173</v>
      </c>
      <c r="AU380" s="255" t="s">
        <v>86</v>
      </c>
      <c r="AV380" s="13" t="s">
        <v>86</v>
      </c>
      <c r="AW380" s="13" t="s">
        <v>37</v>
      </c>
      <c r="AX380" s="13" t="s">
        <v>84</v>
      </c>
      <c r="AY380" s="255" t="s">
        <v>162</v>
      </c>
    </row>
    <row r="381" s="2" customFormat="1" ht="33" customHeight="1">
      <c r="A381" s="40"/>
      <c r="B381" s="41"/>
      <c r="C381" s="228" t="s">
        <v>598</v>
      </c>
      <c r="D381" s="228" t="s">
        <v>164</v>
      </c>
      <c r="E381" s="229" t="s">
        <v>1853</v>
      </c>
      <c r="F381" s="230" t="s">
        <v>1854</v>
      </c>
      <c r="G381" s="231" t="s">
        <v>334</v>
      </c>
      <c r="H381" s="232">
        <v>0.045999999999999999</v>
      </c>
      <c r="I381" s="233"/>
      <c r="J381" s="234">
        <f>ROUND(I381*H381,2)</f>
        <v>0</v>
      </c>
      <c r="K381" s="230" t="s">
        <v>168</v>
      </c>
      <c r="L381" s="46"/>
      <c r="M381" s="235" t="s">
        <v>19</v>
      </c>
      <c r="N381" s="236" t="s">
        <v>47</v>
      </c>
      <c r="O381" s="86"/>
      <c r="P381" s="237">
        <f>O381*H381</f>
        <v>0</v>
      </c>
      <c r="Q381" s="237">
        <v>0</v>
      </c>
      <c r="R381" s="237">
        <f>Q381*H381</f>
        <v>0</v>
      </c>
      <c r="S381" s="237">
        <v>0</v>
      </c>
      <c r="T381" s="238">
        <f>S381*H381</f>
        <v>0</v>
      </c>
      <c r="U381" s="40"/>
      <c r="V381" s="40"/>
      <c r="W381" s="40"/>
      <c r="X381" s="40"/>
      <c r="Y381" s="40"/>
      <c r="Z381" s="40"/>
      <c r="AA381" s="40"/>
      <c r="AB381" s="40"/>
      <c r="AC381" s="40"/>
      <c r="AD381" s="40"/>
      <c r="AE381" s="40"/>
      <c r="AR381" s="239" t="s">
        <v>262</v>
      </c>
      <c r="AT381" s="239" t="s">
        <v>164</v>
      </c>
      <c r="AU381" s="239" t="s">
        <v>86</v>
      </c>
      <c r="AY381" s="19" t="s">
        <v>162</v>
      </c>
      <c r="BE381" s="240">
        <f>IF(N381="základní",J381,0)</f>
        <v>0</v>
      </c>
      <c r="BF381" s="240">
        <f>IF(N381="snížená",J381,0)</f>
        <v>0</v>
      </c>
      <c r="BG381" s="240">
        <f>IF(N381="zákl. přenesená",J381,0)</f>
        <v>0</v>
      </c>
      <c r="BH381" s="240">
        <f>IF(N381="sníž. přenesená",J381,0)</f>
        <v>0</v>
      </c>
      <c r="BI381" s="240">
        <f>IF(N381="nulová",J381,0)</f>
        <v>0</v>
      </c>
      <c r="BJ381" s="19" t="s">
        <v>84</v>
      </c>
      <c r="BK381" s="240">
        <f>ROUND(I381*H381,2)</f>
        <v>0</v>
      </c>
      <c r="BL381" s="19" t="s">
        <v>262</v>
      </c>
      <c r="BM381" s="239" t="s">
        <v>1855</v>
      </c>
    </row>
    <row r="382" s="2" customFormat="1">
      <c r="A382" s="40"/>
      <c r="B382" s="41"/>
      <c r="C382" s="42"/>
      <c r="D382" s="241" t="s">
        <v>171</v>
      </c>
      <c r="E382" s="42"/>
      <c r="F382" s="242" t="s">
        <v>1856</v>
      </c>
      <c r="G382" s="42"/>
      <c r="H382" s="42"/>
      <c r="I382" s="148"/>
      <c r="J382" s="42"/>
      <c r="K382" s="42"/>
      <c r="L382" s="46"/>
      <c r="M382" s="243"/>
      <c r="N382" s="244"/>
      <c r="O382" s="86"/>
      <c r="P382" s="86"/>
      <c r="Q382" s="86"/>
      <c r="R382" s="86"/>
      <c r="S382" s="86"/>
      <c r="T382" s="87"/>
      <c r="U382" s="40"/>
      <c r="V382" s="40"/>
      <c r="W382" s="40"/>
      <c r="X382" s="40"/>
      <c r="Y382" s="40"/>
      <c r="Z382" s="40"/>
      <c r="AA382" s="40"/>
      <c r="AB382" s="40"/>
      <c r="AC382" s="40"/>
      <c r="AD382" s="40"/>
      <c r="AE382" s="40"/>
      <c r="AT382" s="19" t="s">
        <v>171</v>
      </c>
      <c r="AU382" s="19" t="s">
        <v>86</v>
      </c>
    </row>
    <row r="383" s="12" customFormat="1" ht="22.8" customHeight="1">
      <c r="A383" s="12"/>
      <c r="B383" s="212"/>
      <c r="C383" s="213"/>
      <c r="D383" s="214" t="s">
        <v>75</v>
      </c>
      <c r="E383" s="226" t="s">
        <v>1857</v>
      </c>
      <c r="F383" s="226" t="s">
        <v>1858</v>
      </c>
      <c r="G383" s="213"/>
      <c r="H383" s="213"/>
      <c r="I383" s="216"/>
      <c r="J383" s="227">
        <f>BK383</f>
        <v>0</v>
      </c>
      <c r="K383" s="213"/>
      <c r="L383" s="218"/>
      <c r="M383" s="219"/>
      <c r="N383" s="220"/>
      <c r="O383" s="220"/>
      <c r="P383" s="221">
        <f>SUM(P384:P400)</f>
        <v>0</v>
      </c>
      <c r="Q383" s="220"/>
      <c r="R383" s="221">
        <f>SUM(R384:R400)</f>
        <v>0.14155448000000001</v>
      </c>
      <c r="S383" s="220"/>
      <c r="T383" s="222">
        <f>SUM(T384:T400)</f>
        <v>0</v>
      </c>
      <c r="U383" s="12"/>
      <c r="V383" s="12"/>
      <c r="W383" s="12"/>
      <c r="X383" s="12"/>
      <c r="Y383" s="12"/>
      <c r="Z383" s="12"/>
      <c r="AA383" s="12"/>
      <c r="AB383" s="12"/>
      <c r="AC383" s="12"/>
      <c r="AD383" s="12"/>
      <c r="AE383" s="12"/>
      <c r="AR383" s="223" t="s">
        <v>86</v>
      </c>
      <c r="AT383" s="224" t="s">
        <v>75</v>
      </c>
      <c r="AU383" s="224" t="s">
        <v>84</v>
      </c>
      <c r="AY383" s="223" t="s">
        <v>162</v>
      </c>
      <c r="BK383" s="225">
        <f>SUM(BK384:BK400)</f>
        <v>0</v>
      </c>
    </row>
    <row r="384" s="2" customFormat="1" ht="21.75" customHeight="1">
      <c r="A384" s="40"/>
      <c r="B384" s="41"/>
      <c r="C384" s="228" t="s">
        <v>602</v>
      </c>
      <c r="D384" s="228" t="s">
        <v>164</v>
      </c>
      <c r="E384" s="229" t="s">
        <v>1859</v>
      </c>
      <c r="F384" s="230" t="s">
        <v>1860</v>
      </c>
      <c r="G384" s="231" t="s">
        <v>167</v>
      </c>
      <c r="H384" s="232">
        <v>12.352</v>
      </c>
      <c r="I384" s="233"/>
      <c r="J384" s="234">
        <f>ROUND(I384*H384,2)</f>
        <v>0</v>
      </c>
      <c r="K384" s="230" t="s">
        <v>168</v>
      </c>
      <c r="L384" s="46"/>
      <c r="M384" s="235" t="s">
        <v>19</v>
      </c>
      <c r="N384" s="236" t="s">
        <v>47</v>
      </c>
      <c r="O384" s="86"/>
      <c r="P384" s="237">
        <f>O384*H384</f>
        <v>0</v>
      </c>
      <c r="Q384" s="237">
        <v>0.0072399999999999999</v>
      </c>
      <c r="R384" s="237">
        <f>Q384*H384</f>
        <v>0.089428480000000005</v>
      </c>
      <c r="S384" s="237">
        <v>0</v>
      </c>
      <c r="T384" s="238">
        <f>S384*H384</f>
        <v>0</v>
      </c>
      <c r="U384" s="40"/>
      <c r="V384" s="40"/>
      <c r="W384" s="40"/>
      <c r="X384" s="40"/>
      <c r="Y384" s="40"/>
      <c r="Z384" s="40"/>
      <c r="AA384" s="40"/>
      <c r="AB384" s="40"/>
      <c r="AC384" s="40"/>
      <c r="AD384" s="40"/>
      <c r="AE384" s="40"/>
      <c r="AR384" s="239" t="s">
        <v>262</v>
      </c>
      <c r="AT384" s="239" t="s">
        <v>164</v>
      </c>
      <c r="AU384" s="239" t="s">
        <v>86</v>
      </c>
      <c r="AY384" s="19" t="s">
        <v>162</v>
      </c>
      <c r="BE384" s="240">
        <f>IF(N384="základní",J384,0)</f>
        <v>0</v>
      </c>
      <c r="BF384" s="240">
        <f>IF(N384="snížená",J384,0)</f>
        <v>0</v>
      </c>
      <c r="BG384" s="240">
        <f>IF(N384="zákl. přenesená",J384,0)</f>
        <v>0</v>
      </c>
      <c r="BH384" s="240">
        <f>IF(N384="sníž. přenesená",J384,0)</f>
        <v>0</v>
      </c>
      <c r="BI384" s="240">
        <f>IF(N384="nulová",J384,0)</f>
        <v>0</v>
      </c>
      <c r="BJ384" s="19" t="s">
        <v>84</v>
      </c>
      <c r="BK384" s="240">
        <f>ROUND(I384*H384,2)</f>
        <v>0</v>
      </c>
      <c r="BL384" s="19" t="s">
        <v>262</v>
      </c>
      <c r="BM384" s="239" t="s">
        <v>1861</v>
      </c>
    </row>
    <row r="385" s="13" customFormat="1">
      <c r="A385" s="13"/>
      <c r="B385" s="245"/>
      <c r="C385" s="246"/>
      <c r="D385" s="241" t="s">
        <v>173</v>
      </c>
      <c r="E385" s="247" t="s">
        <v>19</v>
      </c>
      <c r="F385" s="248" t="s">
        <v>1828</v>
      </c>
      <c r="G385" s="246"/>
      <c r="H385" s="249">
        <v>10.752000000000001</v>
      </c>
      <c r="I385" s="250"/>
      <c r="J385" s="246"/>
      <c r="K385" s="246"/>
      <c r="L385" s="251"/>
      <c r="M385" s="252"/>
      <c r="N385" s="253"/>
      <c r="O385" s="253"/>
      <c r="P385" s="253"/>
      <c r="Q385" s="253"/>
      <c r="R385" s="253"/>
      <c r="S385" s="253"/>
      <c r="T385" s="254"/>
      <c r="U385" s="13"/>
      <c r="V385" s="13"/>
      <c r="W385" s="13"/>
      <c r="X385" s="13"/>
      <c r="Y385" s="13"/>
      <c r="Z385" s="13"/>
      <c r="AA385" s="13"/>
      <c r="AB385" s="13"/>
      <c r="AC385" s="13"/>
      <c r="AD385" s="13"/>
      <c r="AE385" s="13"/>
      <c r="AT385" s="255" t="s">
        <v>173</v>
      </c>
      <c r="AU385" s="255" t="s">
        <v>86</v>
      </c>
      <c r="AV385" s="13" t="s">
        <v>86</v>
      </c>
      <c r="AW385" s="13" t="s">
        <v>37</v>
      </c>
      <c r="AX385" s="13" t="s">
        <v>76</v>
      </c>
      <c r="AY385" s="255" t="s">
        <v>162</v>
      </c>
    </row>
    <row r="386" s="13" customFormat="1">
      <c r="A386" s="13"/>
      <c r="B386" s="245"/>
      <c r="C386" s="246"/>
      <c r="D386" s="241" t="s">
        <v>173</v>
      </c>
      <c r="E386" s="247" t="s">
        <v>19</v>
      </c>
      <c r="F386" s="248" t="s">
        <v>1651</v>
      </c>
      <c r="G386" s="246"/>
      <c r="H386" s="249">
        <v>1.6000000000000001</v>
      </c>
      <c r="I386" s="250"/>
      <c r="J386" s="246"/>
      <c r="K386" s="246"/>
      <c r="L386" s="251"/>
      <c r="M386" s="252"/>
      <c r="N386" s="253"/>
      <c r="O386" s="253"/>
      <c r="P386" s="253"/>
      <c r="Q386" s="253"/>
      <c r="R386" s="253"/>
      <c r="S386" s="253"/>
      <c r="T386" s="254"/>
      <c r="U386" s="13"/>
      <c r="V386" s="13"/>
      <c r="W386" s="13"/>
      <c r="X386" s="13"/>
      <c r="Y386" s="13"/>
      <c r="Z386" s="13"/>
      <c r="AA386" s="13"/>
      <c r="AB386" s="13"/>
      <c r="AC386" s="13"/>
      <c r="AD386" s="13"/>
      <c r="AE386" s="13"/>
      <c r="AT386" s="255" t="s">
        <v>173</v>
      </c>
      <c r="AU386" s="255" t="s">
        <v>86</v>
      </c>
      <c r="AV386" s="13" t="s">
        <v>86</v>
      </c>
      <c r="AW386" s="13" t="s">
        <v>37</v>
      </c>
      <c r="AX386" s="13" t="s">
        <v>76</v>
      </c>
      <c r="AY386" s="255" t="s">
        <v>162</v>
      </c>
    </row>
    <row r="387" s="15" customFormat="1">
      <c r="A387" s="15"/>
      <c r="B387" s="267"/>
      <c r="C387" s="268"/>
      <c r="D387" s="241" t="s">
        <v>173</v>
      </c>
      <c r="E387" s="269" t="s">
        <v>19</v>
      </c>
      <c r="F387" s="270" t="s">
        <v>177</v>
      </c>
      <c r="G387" s="268"/>
      <c r="H387" s="271">
        <v>12.352</v>
      </c>
      <c r="I387" s="272"/>
      <c r="J387" s="268"/>
      <c r="K387" s="268"/>
      <c r="L387" s="273"/>
      <c r="M387" s="274"/>
      <c r="N387" s="275"/>
      <c r="O387" s="275"/>
      <c r="P387" s="275"/>
      <c r="Q387" s="275"/>
      <c r="R387" s="275"/>
      <c r="S387" s="275"/>
      <c r="T387" s="276"/>
      <c r="U387" s="15"/>
      <c r="V387" s="15"/>
      <c r="W387" s="15"/>
      <c r="X387" s="15"/>
      <c r="Y387" s="15"/>
      <c r="Z387" s="15"/>
      <c r="AA387" s="15"/>
      <c r="AB387" s="15"/>
      <c r="AC387" s="15"/>
      <c r="AD387" s="15"/>
      <c r="AE387" s="15"/>
      <c r="AT387" s="277" t="s">
        <v>173</v>
      </c>
      <c r="AU387" s="277" t="s">
        <v>86</v>
      </c>
      <c r="AV387" s="15" t="s">
        <v>169</v>
      </c>
      <c r="AW387" s="15" t="s">
        <v>37</v>
      </c>
      <c r="AX387" s="15" t="s">
        <v>84</v>
      </c>
      <c r="AY387" s="277" t="s">
        <v>162</v>
      </c>
    </row>
    <row r="388" s="2" customFormat="1" ht="21.75" customHeight="1">
      <c r="A388" s="40"/>
      <c r="B388" s="41"/>
      <c r="C388" s="228" t="s">
        <v>607</v>
      </c>
      <c r="D388" s="228" t="s">
        <v>164</v>
      </c>
      <c r="E388" s="229" t="s">
        <v>1862</v>
      </c>
      <c r="F388" s="230" t="s">
        <v>1863</v>
      </c>
      <c r="G388" s="231" t="s">
        <v>202</v>
      </c>
      <c r="H388" s="232">
        <v>3.5</v>
      </c>
      <c r="I388" s="233"/>
      <c r="J388" s="234">
        <f>ROUND(I388*H388,2)</f>
        <v>0</v>
      </c>
      <c r="K388" s="230" t="s">
        <v>168</v>
      </c>
      <c r="L388" s="46"/>
      <c r="M388" s="235" t="s">
        <v>19</v>
      </c>
      <c r="N388" s="236" t="s">
        <v>47</v>
      </c>
      <c r="O388" s="86"/>
      <c r="P388" s="237">
        <f>O388*H388</f>
        <v>0</v>
      </c>
      <c r="Q388" s="237">
        <v>0.0042199999999999998</v>
      </c>
      <c r="R388" s="237">
        <f>Q388*H388</f>
        <v>0.014769999999999998</v>
      </c>
      <c r="S388" s="237">
        <v>0</v>
      </c>
      <c r="T388" s="238">
        <f>S388*H388</f>
        <v>0</v>
      </c>
      <c r="U388" s="40"/>
      <c r="V388" s="40"/>
      <c r="W388" s="40"/>
      <c r="X388" s="40"/>
      <c r="Y388" s="40"/>
      <c r="Z388" s="40"/>
      <c r="AA388" s="40"/>
      <c r="AB388" s="40"/>
      <c r="AC388" s="40"/>
      <c r="AD388" s="40"/>
      <c r="AE388" s="40"/>
      <c r="AR388" s="239" t="s">
        <v>262</v>
      </c>
      <c r="AT388" s="239" t="s">
        <v>164</v>
      </c>
      <c r="AU388" s="239" t="s">
        <v>86</v>
      </c>
      <c r="AY388" s="19" t="s">
        <v>162</v>
      </c>
      <c r="BE388" s="240">
        <f>IF(N388="základní",J388,0)</f>
        <v>0</v>
      </c>
      <c r="BF388" s="240">
        <f>IF(N388="snížená",J388,0)</f>
        <v>0</v>
      </c>
      <c r="BG388" s="240">
        <f>IF(N388="zákl. přenesená",J388,0)</f>
        <v>0</v>
      </c>
      <c r="BH388" s="240">
        <f>IF(N388="sníž. přenesená",J388,0)</f>
        <v>0</v>
      </c>
      <c r="BI388" s="240">
        <f>IF(N388="nulová",J388,0)</f>
        <v>0</v>
      </c>
      <c r="BJ388" s="19" t="s">
        <v>84</v>
      </c>
      <c r="BK388" s="240">
        <f>ROUND(I388*H388,2)</f>
        <v>0</v>
      </c>
      <c r="BL388" s="19" t="s">
        <v>262</v>
      </c>
      <c r="BM388" s="239" t="s">
        <v>1864</v>
      </c>
    </row>
    <row r="389" s="2" customFormat="1">
      <c r="A389" s="40"/>
      <c r="B389" s="41"/>
      <c r="C389" s="42"/>
      <c r="D389" s="241" t="s">
        <v>171</v>
      </c>
      <c r="E389" s="42"/>
      <c r="F389" s="242" t="s">
        <v>1865</v>
      </c>
      <c r="G389" s="42"/>
      <c r="H389" s="42"/>
      <c r="I389" s="148"/>
      <c r="J389" s="42"/>
      <c r="K389" s="42"/>
      <c r="L389" s="46"/>
      <c r="M389" s="243"/>
      <c r="N389" s="244"/>
      <c r="O389" s="86"/>
      <c r="P389" s="86"/>
      <c r="Q389" s="86"/>
      <c r="R389" s="86"/>
      <c r="S389" s="86"/>
      <c r="T389" s="87"/>
      <c r="U389" s="40"/>
      <c r="V389" s="40"/>
      <c r="W389" s="40"/>
      <c r="X389" s="40"/>
      <c r="Y389" s="40"/>
      <c r="Z389" s="40"/>
      <c r="AA389" s="40"/>
      <c r="AB389" s="40"/>
      <c r="AC389" s="40"/>
      <c r="AD389" s="40"/>
      <c r="AE389" s="40"/>
      <c r="AT389" s="19" t="s">
        <v>171</v>
      </c>
      <c r="AU389" s="19" t="s">
        <v>86</v>
      </c>
    </row>
    <row r="390" s="13" customFormat="1">
      <c r="A390" s="13"/>
      <c r="B390" s="245"/>
      <c r="C390" s="246"/>
      <c r="D390" s="241" t="s">
        <v>173</v>
      </c>
      <c r="E390" s="247" t="s">
        <v>19</v>
      </c>
      <c r="F390" s="248" t="s">
        <v>1866</v>
      </c>
      <c r="G390" s="246"/>
      <c r="H390" s="249">
        <v>3.5</v>
      </c>
      <c r="I390" s="250"/>
      <c r="J390" s="246"/>
      <c r="K390" s="246"/>
      <c r="L390" s="251"/>
      <c r="M390" s="252"/>
      <c r="N390" s="253"/>
      <c r="O390" s="253"/>
      <c r="P390" s="253"/>
      <c r="Q390" s="253"/>
      <c r="R390" s="253"/>
      <c r="S390" s="253"/>
      <c r="T390" s="254"/>
      <c r="U390" s="13"/>
      <c r="V390" s="13"/>
      <c r="W390" s="13"/>
      <c r="X390" s="13"/>
      <c r="Y390" s="13"/>
      <c r="Z390" s="13"/>
      <c r="AA390" s="13"/>
      <c r="AB390" s="13"/>
      <c r="AC390" s="13"/>
      <c r="AD390" s="13"/>
      <c r="AE390" s="13"/>
      <c r="AT390" s="255" t="s">
        <v>173</v>
      </c>
      <c r="AU390" s="255" t="s">
        <v>86</v>
      </c>
      <c r="AV390" s="13" t="s">
        <v>86</v>
      </c>
      <c r="AW390" s="13" t="s">
        <v>37</v>
      </c>
      <c r="AX390" s="13" t="s">
        <v>84</v>
      </c>
      <c r="AY390" s="255" t="s">
        <v>162</v>
      </c>
    </row>
    <row r="391" s="2" customFormat="1" ht="21.75" customHeight="1">
      <c r="A391" s="40"/>
      <c r="B391" s="41"/>
      <c r="C391" s="228" t="s">
        <v>613</v>
      </c>
      <c r="D391" s="228" t="s">
        <v>164</v>
      </c>
      <c r="E391" s="229" t="s">
        <v>1867</v>
      </c>
      <c r="F391" s="230" t="s">
        <v>1868</v>
      </c>
      <c r="G391" s="231" t="s">
        <v>202</v>
      </c>
      <c r="H391" s="232">
        <v>5.7999999999999998</v>
      </c>
      <c r="I391" s="233"/>
      <c r="J391" s="234">
        <f>ROUND(I391*H391,2)</f>
        <v>0</v>
      </c>
      <c r="K391" s="230" t="s">
        <v>168</v>
      </c>
      <c r="L391" s="46"/>
      <c r="M391" s="235" t="s">
        <v>19</v>
      </c>
      <c r="N391" s="236" t="s">
        <v>47</v>
      </c>
      <c r="O391" s="86"/>
      <c r="P391" s="237">
        <f>O391*H391</f>
        <v>0</v>
      </c>
      <c r="Q391" s="237">
        <v>0.0042199999999999998</v>
      </c>
      <c r="R391" s="237">
        <f>Q391*H391</f>
        <v>0.024475999999999998</v>
      </c>
      <c r="S391" s="237">
        <v>0</v>
      </c>
      <c r="T391" s="238">
        <f>S391*H391</f>
        <v>0</v>
      </c>
      <c r="U391" s="40"/>
      <c r="V391" s="40"/>
      <c r="W391" s="40"/>
      <c r="X391" s="40"/>
      <c r="Y391" s="40"/>
      <c r="Z391" s="40"/>
      <c r="AA391" s="40"/>
      <c r="AB391" s="40"/>
      <c r="AC391" s="40"/>
      <c r="AD391" s="40"/>
      <c r="AE391" s="40"/>
      <c r="AR391" s="239" t="s">
        <v>262</v>
      </c>
      <c r="AT391" s="239" t="s">
        <v>164</v>
      </c>
      <c r="AU391" s="239" t="s">
        <v>86</v>
      </c>
      <c r="AY391" s="19" t="s">
        <v>162</v>
      </c>
      <c r="BE391" s="240">
        <f>IF(N391="základní",J391,0)</f>
        <v>0</v>
      </c>
      <c r="BF391" s="240">
        <f>IF(N391="snížená",J391,0)</f>
        <v>0</v>
      </c>
      <c r="BG391" s="240">
        <f>IF(N391="zákl. přenesená",J391,0)</f>
        <v>0</v>
      </c>
      <c r="BH391" s="240">
        <f>IF(N391="sníž. přenesená",J391,0)</f>
        <v>0</v>
      </c>
      <c r="BI391" s="240">
        <f>IF(N391="nulová",J391,0)</f>
        <v>0</v>
      </c>
      <c r="BJ391" s="19" t="s">
        <v>84</v>
      </c>
      <c r="BK391" s="240">
        <f>ROUND(I391*H391,2)</f>
        <v>0</v>
      </c>
      <c r="BL391" s="19" t="s">
        <v>262</v>
      </c>
      <c r="BM391" s="239" t="s">
        <v>1869</v>
      </c>
    </row>
    <row r="392" s="2" customFormat="1">
      <c r="A392" s="40"/>
      <c r="B392" s="41"/>
      <c r="C392" s="42"/>
      <c r="D392" s="241" t="s">
        <v>171</v>
      </c>
      <c r="E392" s="42"/>
      <c r="F392" s="242" t="s">
        <v>1865</v>
      </c>
      <c r="G392" s="42"/>
      <c r="H392" s="42"/>
      <c r="I392" s="148"/>
      <c r="J392" s="42"/>
      <c r="K392" s="42"/>
      <c r="L392" s="46"/>
      <c r="M392" s="243"/>
      <c r="N392" s="244"/>
      <c r="O392" s="86"/>
      <c r="P392" s="86"/>
      <c r="Q392" s="86"/>
      <c r="R392" s="86"/>
      <c r="S392" s="86"/>
      <c r="T392" s="87"/>
      <c r="U392" s="40"/>
      <c r="V392" s="40"/>
      <c r="W392" s="40"/>
      <c r="X392" s="40"/>
      <c r="Y392" s="40"/>
      <c r="Z392" s="40"/>
      <c r="AA392" s="40"/>
      <c r="AB392" s="40"/>
      <c r="AC392" s="40"/>
      <c r="AD392" s="40"/>
      <c r="AE392" s="40"/>
      <c r="AT392" s="19" t="s">
        <v>171</v>
      </c>
      <c r="AU392" s="19" t="s">
        <v>86</v>
      </c>
    </row>
    <row r="393" s="13" customFormat="1">
      <c r="A393" s="13"/>
      <c r="B393" s="245"/>
      <c r="C393" s="246"/>
      <c r="D393" s="241" t="s">
        <v>173</v>
      </c>
      <c r="E393" s="247" t="s">
        <v>19</v>
      </c>
      <c r="F393" s="248" t="s">
        <v>1870</v>
      </c>
      <c r="G393" s="246"/>
      <c r="H393" s="249">
        <v>5.7999999999999998</v>
      </c>
      <c r="I393" s="250"/>
      <c r="J393" s="246"/>
      <c r="K393" s="246"/>
      <c r="L393" s="251"/>
      <c r="M393" s="252"/>
      <c r="N393" s="253"/>
      <c r="O393" s="253"/>
      <c r="P393" s="253"/>
      <c r="Q393" s="253"/>
      <c r="R393" s="253"/>
      <c r="S393" s="253"/>
      <c r="T393" s="254"/>
      <c r="U393" s="13"/>
      <c r="V393" s="13"/>
      <c r="W393" s="13"/>
      <c r="X393" s="13"/>
      <c r="Y393" s="13"/>
      <c r="Z393" s="13"/>
      <c r="AA393" s="13"/>
      <c r="AB393" s="13"/>
      <c r="AC393" s="13"/>
      <c r="AD393" s="13"/>
      <c r="AE393" s="13"/>
      <c r="AT393" s="255" t="s">
        <v>173</v>
      </c>
      <c r="AU393" s="255" t="s">
        <v>86</v>
      </c>
      <c r="AV393" s="13" t="s">
        <v>86</v>
      </c>
      <c r="AW393" s="13" t="s">
        <v>37</v>
      </c>
      <c r="AX393" s="13" t="s">
        <v>84</v>
      </c>
      <c r="AY393" s="255" t="s">
        <v>162</v>
      </c>
    </row>
    <row r="394" s="2" customFormat="1" ht="21.75" customHeight="1">
      <c r="A394" s="40"/>
      <c r="B394" s="41"/>
      <c r="C394" s="228" t="s">
        <v>619</v>
      </c>
      <c r="D394" s="228" t="s">
        <v>164</v>
      </c>
      <c r="E394" s="229" t="s">
        <v>1871</v>
      </c>
      <c r="F394" s="230" t="s">
        <v>1872</v>
      </c>
      <c r="G394" s="231" t="s">
        <v>202</v>
      </c>
      <c r="H394" s="232">
        <v>7</v>
      </c>
      <c r="I394" s="233"/>
      <c r="J394" s="234">
        <f>ROUND(I394*H394,2)</f>
        <v>0</v>
      </c>
      <c r="K394" s="230" t="s">
        <v>168</v>
      </c>
      <c r="L394" s="46"/>
      <c r="M394" s="235" t="s">
        <v>19</v>
      </c>
      <c r="N394" s="236" t="s">
        <v>47</v>
      </c>
      <c r="O394" s="86"/>
      <c r="P394" s="237">
        <f>O394*H394</f>
        <v>0</v>
      </c>
      <c r="Q394" s="237">
        <v>0.0018400000000000001</v>
      </c>
      <c r="R394" s="237">
        <f>Q394*H394</f>
        <v>0.012880000000000001</v>
      </c>
      <c r="S394" s="237">
        <v>0</v>
      </c>
      <c r="T394" s="238">
        <f>S394*H394</f>
        <v>0</v>
      </c>
      <c r="U394" s="40"/>
      <c r="V394" s="40"/>
      <c r="W394" s="40"/>
      <c r="X394" s="40"/>
      <c r="Y394" s="40"/>
      <c r="Z394" s="40"/>
      <c r="AA394" s="40"/>
      <c r="AB394" s="40"/>
      <c r="AC394" s="40"/>
      <c r="AD394" s="40"/>
      <c r="AE394" s="40"/>
      <c r="AR394" s="239" t="s">
        <v>262</v>
      </c>
      <c r="AT394" s="239" t="s">
        <v>164</v>
      </c>
      <c r="AU394" s="239" t="s">
        <v>86</v>
      </c>
      <c r="AY394" s="19" t="s">
        <v>162</v>
      </c>
      <c r="BE394" s="240">
        <f>IF(N394="základní",J394,0)</f>
        <v>0</v>
      </c>
      <c r="BF394" s="240">
        <f>IF(N394="snížená",J394,0)</f>
        <v>0</v>
      </c>
      <c r="BG394" s="240">
        <f>IF(N394="zákl. přenesená",J394,0)</f>
        <v>0</v>
      </c>
      <c r="BH394" s="240">
        <f>IF(N394="sníž. přenesená",J394,0)</f>
        <v>0</v>
      </c>
      <c r="BI394" s="240">
        <f>IF(N394="nulová",J394,0)</f>
        <v>0</v>
      </c>
      <c r="BJ394" s="19" t="s">
        <v>84</v>
      </c>
      <c r="BK394" s="240">
        <f>ROUND(I394*H394,2)</f>
        <v>0</v>
      </c>
      <c r="BL394" s="19" t="s">
        <v>262</v>
      </c>
      <c r="BM394" s="239" t="s">
        <v>1873</v>
      </c>
    </row>
    <row r="395" s="2" customFormat="1">
      <c r="A395" s="40"/>
      <c r="B395" s="41"/>
      <c r="C395" s="42"/>
      <c r="D395" s="241" t="s">
        <v>171</v>
      </c>
      <c r="E395" s="42"/>
      <c r="F395" s="242" t="s">
        <v>1865</v>
      </c>
      <c r="G395" s="42"/>
      <c r="H395" s="42"/>
      <c r="I395" s="148"/>
      <c r="J395" s="42"/>
      <c r="K395" s="42"/>
      <c r="L395" s="46"/>
      <c r="M395" s="243"/>
      <c r="N395" s="244"/>
      <c r="O395" s="86"/>
      <c r="P395" s="86"/>
      <c r="Q395" s="86"/>
      <c r="R395" s="86"/>
      <c r="S395" s="86"/>
      <c r="T395" s="87"/>
      <c r="U395" s="40"/>
      <c r="V395" s="40"/>
      <c r="W395" s="40"/>
      <c r="X395" s="40"/>
      <c r="Y395" s="40"/>
      <c r="Z395" s="40"/>
      <c r="AA395" s="40"/>
      <c r="AB395" s="40"/>
      <c r="AC395" s="40"/>
      <c r="AD395" s="40"/>
      <c r="AE395" s="40"/>
      <c r="AT395" s="19" t="s">
        <v>171</v>
      </c>
      <c r="AU395" s="19" t="s">
        <v>86</v>
      </c>
    </row>
    <row r="396" s="13" customFormat="1">
      <c r="A396" s="13"/>
      <c r="B396" s="245"/>
      <c r="C396" s="246"/>
      <c r="D396" s="241" t="s">
        <v>173</v>
      </c>
      <c r="E396" s="247" t="s">
        <v>19</v>
      </c>
      <c r="F396" s="248" t="s">
        <v>1874</v>
      </c>
      <c r="G396" s="246"/>
      <c r="H396" s="249">
        <v>7</v>
      </c>
      <c r="I396" s="250"/>
      <c r="J396" s="246"/>
      <c r="K396" s="246"/>
      <c r="L396" s="251"/>
      <c r="M396" s="252"/>
      <c r="N396" s="253"/>
      <c r="O396" s="253"/>
      <c r="P396" s="253"/>
      <c r="Q396" s="253"/>
      <c r="R396" s="253"/>
      <c r="S396" s="253"/>
      <c r="T396" s="254"/>
      <c r="U396" s="13"/>
      <c r="V396" s="13"/>
      <c r="W396" s="13"/>
      <c r="X396" s="13"/>
      <c r="Y396" s="13"/>
      <c r="Z396" s="13"/>
      <c r="AA396" s="13"/>
      <c r="AB396" s="13"/>
      <c r="AC396" s="13"/>
      <c r="AD396" s="13"/>
      <c r="AE396" s="13"/>
      <c r="AT396" s="255" t="s">
        <v>173</v>
      </c>
      <c r="AU396" s="255" t="s">
        <v>86</v>
      </c>
      <c r="AV396" s="13" t="s">
        <v>86</v>
      </c>
      <c r="AW396" s="13" t="s">
        <v>37</v>
      </c>
      <c r="AX396" s="13" t="s">
        <v>84</v>
      </c>
      <c r="AY396" s="255" t="s">
        <v>162</v>
      </c>
    </row>
    <row r="397" s="2" customFormat="1" ht="16.5" customHeight="1">
      <c r="A397" s="40"/>
      <c r="B397" s="41"/>
      <c r="C397" s="228" t="s">
        <v>623</v>
      </c>
      <c r="D397" s="228" t="s">
        <v>164</v>
      </c>
      <c r="E397" s="229" t="s">
        <v>1875</v>
      </c>
      <c r="F397" s="230" t="s">
        <v>1876</v>
      </c>
      <c r="G397" s="231" t="s">
        <v>202</v>
      </c>
      <c r="H397" s="232">
        <v>7.4000000000000004</v>
      </c>
      <c r="I397" s="233"/>
      <c r="J397" s="234">
        <f>ROUND(I397*H397,2)</f>
        <v>0</v>
      </c>
      <c r="K397" s="230" t="s">
        <v>19</v>
      </c>
      <c r="L397" s="46"/>
      <c r="M397" s="235" t="s">
        <v>19</v>
      </c>
      <c r="N397" s="236" t="s">
        <v>47</v>
      </c>
      <c r="O397" s="86"/>
      <c r="P397" s="237">
        <f>O397*H397</f>
        <v>0</v>
      </c>
      <c r="Q397" s="237">
        <v>0</v>
      </c>
      <c r="R397" s="237">
        <f>Q397*H397</f>
        <v>0</v>
      </c>
      <c r="S397" s="237">
        <v>0</v>
      </c>
      <c r="T397" s="238">
        <f>S397*H397</f>
        <v>0</v>
      </c>
      <c r="U397" s="40"/>
      <c r="V397" s="40"/>
      <c r="W397" s="40"/>
      <c r="X397" s="40"/>
      <c r="Y397" s="40"/>
      <c r="Z397" s="40"/>
      <c r="AA397" s="40"/>
      <c r="AB397" s="40"/>
      <c r="AC397" s="40"/>
      <c r="AD397" s="40"/>
      <c r="AE397" s="40"/>
      <c r="AR397" s="239" t="s">
        <v>262</v>
      </c>
      <c r="AT397" s="239" t="s">
        <v>164</v>
      </c>
      <c r="AU397" s="239" t="s">
        <v>86</v>
      </c>
      <c r="AY397" s="19" t="s">
        <v>162</v>
      </c>
      <c r="BE397" s="240">
        <f>IF(N397="základní",J397,0)</f>
        <v>0</v>
      </c>
      <c r="BF397" s="240">
        <f>IF(N397="snížená",J397,0)</f>
        <v>0</v>
      </c>
      <c r="BG397" s="240">
        <f>IF(N397="zákl. přenesená",J397,0)</f>
        <v>0</v>
      </c>
      <c r="BH397" s="240">
        <f>IF(N397="sníž. přenesená",J397,0)</f>
        <v>0</v>
      </c>
      <c r="BI397" s="240">
        <f>IF(N397="nulová",J397,0)</f>
        <v>0</v>
      </c>
      <c r="BJ397" s="19" t="s">
        <v>84</v>
      </c>
      <c r="BK397" s="240">
        <f>ROUND(I397*H397,2)</f>
        <v>0</v>
      </c>
      <c r="BL397" s="19" t="s">
        <v>262</v>
      </c>
      <c r="BM397" s="239" t="s">
        <v>1877</v>
      </c>
    </row>
    <row r="398" s="13" customFormat="1">
      <c r="A398" s="13"/>
      <c r="B398" s="245"/>
      <c r="C398" s="246"/>
      <c r="D398" s="241" t="s">
        <v>173</v>
      </c>
      <c r="E398" s="247" t="s">
        <v>19</v>
      </c>
      <c r="F398" s="248" t="s">
        <v>1878</v>
      </c>
      <c r="G398" s="246"/>
      <c r="H398" s="249">
        <v>7.4000000000000004</v>
      </c>
      <c r="I398" s="250"/>
      <c r="J398" s="246"/>
      <c r="K398" s="246"/>
      <c r="L398" s="251"/>
      <c r="M398" s="252"/>
      <c r="N398" s="253"/>
      <c r="O398" s="253"/>
      <c r="P398" s="253"/>
      <c r="Q398" s="253"/>
      <c r="R398" s="253"/>
      <c r="S398" s="253"/>
      <c r="T398" s="254"/>
      <c r="U398" s="13"/>
      <c r="V398" s="13"/>
      <c r="W398" s="13"/>
      <c r="X398" s="13"/>
      <c r="Y398" s="13"/>
      <c r="Z398" s="13"/>
      <c r="AA398" s="13"/>
      <c r="AB398" s="13"/>
      <c r="AC398" s="13"/>
      <c r="AD398" s="13"/>
      <c r="AE398" s="13"/>
      <c r="AT398" s="255" t="s">
        <v>173</v>
      </c>
      <c r="AU398" s="255" t="s">
        <v>86</v>
      </c>
      <c r="AV398" s="13" t="s">
        <v>86</v>
      </c>
      <c r="AW398" s="13" t="s">
        <v>37</v>
      </c>
      <c r="AX398" s="13" t="s">
        <v>84</v>
      </c>
      <c r="AY398" s="255" t="s">
        <v>162</v>
      </c>
    </row>
    <row r="399" s="2" customFormat="1" ht="21.75" customHeight="1">
      <c r="A399" s="40"/>
      <c r="B399" s="41"/>
      <c r="C399" s="228" t="s">
        <v>629</v>
      </c>
      <c r="D399" s="228" t="s">
        <v>164</v>
      </c>
      <c r="E399" s="229" t="s">
        <v>1879</v>
      </c>
      <c r="F399" s="230" t="s">
        <v>1880</v>
      </c>
      <c r="G399" s="231" t="s">
        <v>334</v>
      </c>
      <c r="H399" s="232">
        <v>0.14199999999999999</v>
      </c>
      <c r="I399" s="233"/>
      <c r="J399" s="234">
        <f>ROUND(I399*H399,2)</f>
        <v>0</v>
      </c>
      <c r="K399" s="230" t="s">
        <v>168</v>
      </c>
      <c r="L399" s="46"/>
      <c r="M399" s="235" t="s">
        <v>19</v>
      </c>
      <c r="N399" s="236" t="s">
        <v>47</v>
      </c>
      <c r="O399" s="86"/>
      <c r="P399" s="237">
        <f>O399*H399</f>
        <v>0</v>
      </c>
      <c r="Q399" s="237">
        <v>0</v>
      </c>
      <c r="R399" s="237">
        <f>Q399*H399</f>
        <v>0</v>
      </c>
      <c r="S399" s="237">
        <v>0</v>
      </c>
      <c r="T399" s="238">
        <f>S399*H399</f>
        <v>0</v>
      </c>
      <c r="U399" s="40"/>
      <c r="V399" s="40"/>
      <c r="W399" s="40"/>
      <c r="X399" s="40"/>
      <c r="Y399" s="40"/>
      <c r="Z399" s="40"/>
      <c r="AA399" s="40"/>
      <c r="AB399" s="40"/>
      <c r="AC399" s="40"/>
      <c r="AD399" s="40"/>
      <c r="AE399" s="40"/>
      <c r="AR399" s="239" t="s">
        <v>262</v>
      </c>
      <c r="AT399" s="239" t="s">
        <v>164</v>
      </c>
      <c r="AU399" s="239" t="s">
        <v>86</v>
      </c>
      <c r="AY399" s="19" t="s">
        <v>162</v>
      </c>
      <c r="BE399" s="240">
        <f>IF(N399="základní",J399,0)</f>
        <v>0</v>
      </c>
      <c r="BF399" s="240">
        <f>IF(N399="snížená",J399,0)</f>
        <v>0</v>
      </c>
      <c r="BG399" s="240">
        <f>IF(N399="zákl. přenesená",J399,0)</f>
        <v>0</v>
      </c>
      <c r="BH399" s="240">
        <f>IF(N399="sníž. přenesená",J399,0)</f>
        <v>0</v>
      </c>
      <c r="BI399" s="240">
        <f>IF(N399="nulová",J399,0)</f>
        <v>0</v>
      </c>
      <c r="BJ399" s="19" t="s">
        <v>84</v>
      </c>
      <c r="BK399" s="240">
        <f>ROUND(I399*H399,2)</f>
        <v>0</v>
      </c>
      <c r="BL399" s="19" t="s">
        <v>262</v>
      </c>
      <c r="BM399" s="239" t="s">
        <v>1881</v>
      </c>
    </row>
    <row r="400" s="2" customFormat="1">
      <c r="A400" s="40"/>
      <c r="B400" s="41"/>
      <c r="C400" s="42"/>
      <c r="D400" s="241" t="s">
        <v>171</v>
      </c>
      <c r="E400" s="42"/>
      <c r="F400" s="242" t="s">
        <v>1882</v>
      </c>
      <c r="G400" s="42"/>
      <c r="H400" s="42"/>
      <c r="I400" s="148"/>
      <c r="J400" s="42"/>
      <c r="K400" s="42"/>
      <c r="L400" s="46"/>
      <c r="M400" s="243"/>
      <c r="N400" s="244"/>
      <c r="O400" s="86"/>
      <c r="P400" s="86"/>
      <c r="Q400" s="86"/>
      <c r="R400" s="86"/>
      <c r="S400" s="86"/>
      <c r="T400" s="87"/>
      <c r="U400" s="40"/>
      <c r="V400" s="40"/>
      <c r="W400" s="40"/>
      <c r="X400" s="40"/>
      <c r="Y400" s="40"/>
      <c r="Z400" s="40"/>
      <c r="AA400" s="40"/>
      <c r="AB400" s="40"/>
      <c r="AC400" s="40"/>
      <c r="AD400" s="40"/>
      <c r="AE400" s="40"/>
      <c r="AT400" s="19" t="s">
        <v>171</v>
      </c>
      <c r="AU400" s="19" t="s">
        <v>86</v>
      </c>
    </row>
    <row r="401" s="12" customFormat="1" ht="22.8" customHeight="1">
      <c r="A401" s="12"/>
      <c r="B401" s="212"/>
      <c r="C401" s="213"/>
      <c r="D401" s="214" t="s">
        <v>75</v>
      </c>
      <c r="E401" s="226" t="s">
        <v>1883</v>
      </c>
      <c r="F401" s="226" t="s">
        <v>1884</v>
      </c>
      <c r="G401" s="213"/>
      <c r="H401" s="213"/>
      <c r="I401" s="216"/>
      <c r="J401" s="227">
        <f>BK401</f>
        <v>0</v>
      </c>
      <c r="K401" s="213"/>
      <c r="L401" s="218"/>
      <c r="M401" s="219"/>
      <c r="N401" s="220"/>
      <c r="O401" s="220"/>
      <c r="P401" s="221">
        <f>SUM(P402:P406)</f>
        <v>0</v>
      </c>
      <c r="Q401" s="220"/>
      <c r="R401" s="221">
        <f>SUM(R402:R406)</f>
        <v>0.02967502</v>
      </c>
      <c r="S401" s="220"/>
      <c r="T401" s="222">
        <f>SUM(T402:T406)</f>
        <v>0</v>
      </c>
      <c r="U401" s="12"/>
      <c r="V401" s="12"/>
      <c r="W401" s="12"/>
      <c r="X401" s="12"/>
      <c r="Y401" s="12"/>
      <c r="Z401" s="12"/>
      <c r="AA401" s="12"/>
      <c r="AB401" s="12"/>
      <c r="AC401" s="12"/>
      <c r="AD401" s="12"/>
      <c r="AE401" s="12"/>
      <c r="AR401" s="223" t="s">
        <v>86</v>
      </c>
      <c r="AT401" s="224" t="s">
        <v>75</v>
      </c>
      <c r="AU401" s="224" t="s">
        <v>84</v>
      </c>
      <c r="AY401" s="223" t="s">
        <v>162</v>
      </c>
      <c r="BK401" s="225">
        <f>SUM(BK402:BK406)</f>
        <v>0</v>
      </c>
    </row>
    <row r="402" s="2" customFormat="1" ht="21.75" customHeight="1">
      <c r="A402" s="40"/>
      <c r="B402" s="41"/>
      <c r="C402" s="228" t="s">
        <v>633</v>
      </c>
      <c r="D402" s="228" t="s">
        <v>164</v>
      </c>
      <c r="E402" s="229" t="s">
        <v>1885</v>
      </c>
      <c r="F402" s="230" t="s">
        <v>1886</v>
      </c>
      <c r="G402" s="231" t="s">
        <v>167</v>
      </c>
      <c r="H402" s="232">
        <v>10.752000000000001</v>
      </c>
      <c r="I402" s="233"/>
      <c r="J402" s="234">
        <f>ROUND(I402*H402,2)</f>
        <v>0</v>
      </c>
      <c r="K402" s="230" t="s">
        <v>168</v>
      </c>
      <c r="L402" s="46"/>
      <c r="M402" s="235" t="s">
        <v>19</v>
      </c>
      <c r="N402" s="236" t="s">
        <v>47</v>
      </c>
      <c r="O402" s="86"/>
      <c r="P402" s="237">
        <f>O402*H402</f>
        <v>0</v>
      </c>
      <c r="Q402" s="237">
        <v>1.0000000000000001E-05</v>
      </c>
      <c r="R402" s="237">
        <f>Q402*H402</f>
        <v>0.00010752000000000001</v>
      </c>
      <c r="S402" s="237">
        <v>0</v>
      </c>
      <c r="T402" s="238">
        <f>S402*H402</f>
        <v>0</v>
      </c>
      <c r="U402" s="40"/>
      <c r="V402" s="40"/>
      <c r="W402" s="40"/>
      <c r="X402" s="40"/>
      <c r="Y402" s="40"/>
      <c r="Z402" s="40"/>
      <c r="AA402" s="40"/>
      <c r="AB402" s="40"/>
      <c r="AC402" s="40"/>
      <c r="AD402" s="40"/>
      <c r="AE402" s="40"/>
      <c r="AR402" s="239" t="s">
        <v>262</v>
      </c>
      <c r="AT402" s="239" t="s">
        <v>164</v>
      </c>
      <c r="AU402" s="239" t="s">
        <v>86</v>
      </c>
      <c r="AY402" s="19" t="s">
        <v>162</v>
      </c>
      <c r="BE402" s="240">
        <f>IF(N402="základní",J402,0)</f>
        <v>0</v>
      </c>
      <c r="BF402" s="240">
        <f>IF(N402="snížená",J402,0)</f>
        <v>0</v>
      </c>
      <c r="BG402" s="240">
        <f>IF(N402="zákl. přenesená",J402,0)</f>
        <v>0</v>
      </c>
      <c r="BH402" s="240">
        <f>IF(N402="sníž. přenesená",J402,0)</f>
        <v>0</v>
      </c>
      <c r="BI402" s="240">
        <f>IF(N402="nulová",J402,0)</f>
        <v>0</v>
      </c>
      <c r="BJ402" s="19" t="s">
        <v>84</v>
      </c>
      <c r="BK402" s="240">
        <f>ROUND(I402*H402,2)</f>
        <v>0</v>
      </c>
      <c r="BL402" s="19" t="s">
        <v>262</v>
      </c>
      <c r="BM402" s="239" t="s">
        <v>1887</v>
      </c>
    </row>
    <row r="403" s="2" customFormat="1">
      <c r="A403" s="40"/>
      <c r="B403" s="41"/>
      <c r="C403" s="42"/>
      <c r="D403" s="241" t="s">
        <v>171</v>
      </c>
      <c r="E403" s="42"/>
      <c r="F403" s="242" t="s">
        <v>1888</v>
      </c>
      <c r="G403" s="42"/>
      <c r="H403" s="42"/>
      <c r="I403" s="148"/>
      <c r="J403" s="42"/>
      <c r="K403" s="42"/>
      <c r="L403" s="46"/>
      <c r="M403" s="243"/>
      <c r="N403" s="244"/>
      <c r="O403" s="86"/>
      <c r="P403" s="86"/>
      <c r="Q403" s="86"/>
      <c r="R403" s="86"/>
      <c r="S403" s="86"/>
      <c r="T403" s="87"/>
      <c r="U403" s="40"/>
      <c r="V403" s="40"/>
      <c r="W403" s="40"/>
      <c r="X403" s="40"/>
      <c r="Y403" s="40"/>
      <c r="Z403" s="40"/>
      <c r="AA403" s="40"/>
      <c r="AB403" s="40"/>
      <c r="AC403" s="40"/>
      <c r="AD403" s="40"/>
      <c r="AE403" s="40"/>
      <c r="AT403" s="19" t="s">
        <v>171</v>
      </c>
      <c r="AU403" s="19" t="s">
        <v>86</v>
      </c>
    </row>
    <row r="404" s="13" customFormat="1">
      <c r="A404" s="13"/>
      <c r="B404" s="245"/>
      <c r="C404" s="246"/>
      <c r="D404" s="241" t="s">
        <v>173</v>
      </c>
      <c r="E404" s="247" t="s">
        <v>19</v>
      </c>
      <c r="F404" s="248" t="s">
        <v>1828</v>
      </c>
      <c r="G404" s="246"/>
      <c r="H404" s="249">
        <v>10.752000000000001</v>
      </c>
      <c r="I404" s="250"/>
      <c r="J404" s="246"/>
      <c r="K404" s="246"/>
      <c r="L404" s="251"/>
      <c r="M404" s="252"/>
      <c r="N404" s="253"/>
      <c r="O404" s="253"/>
      <c r="P404" s="253"/>
      <c r="Q404" s="253"/>
      <c r="R404" s="253"/>
      <c r="S404" s="253"/>
      <c r="T404" s="254"/>
      <c r="U404" s="13"/>
      <c r="V404" s="13"/>
      <c r="W404" s="13"/>
      <c r="X404" s="13"/>
      <c r="Y404" s="13"/>
      <c r="Z404" s="13"/>
      <c r="AA404" s="13"/>
      <c r="AB404" s="13"/>
      <c r="AC404" s="13"/>
      <c r="AD404" s="13"/>
      <c r="AE404" s="13"/>
      <c r="AT404" s="255" t="s">
        <v>173</v>
      </c>
      <c r="AU404" s="255" t="s">
        <v>86</v>
      </c>
      <c r="AV404" s="13" t="s">
        <v>86</v>
      </c>
      <c r="AW404" s="13" t="s">
        <v>37</v>
      </c>
      <c r="AX404" s="13" t="s">
        <v>84</v>
      </c>
      <c r="AY404" s="255" t="s">
        <v>162</v>
      </c>
    </row>
    <row r="405" s="2" customFormat="1" ht="21.75" customHeight="1">
      <c r="A405" s="40"/>
      <c r="B405" s="41"/>
      <c r="C405" s="288" t="s">
        <v>638</v>
      </c>
      <c r="D405" s="288" t="s">
        <v>346</v>
      </c>
      <c r="E405" s="289" t="s">
        <v>1889</v>
      </c>
      <c r="F405" s="290" t="s">
        <v>1890</v>
      </c>
      <c r="G405" s="291" t="s">
        <v>167</v>
      </c>
      <c r="H405" s="292">
        <v>11.827</v>
      </c>
      <c r="I405" s="293"/>
      <c r="J405" s="294">
        <f>ROUND(I405*H405,2)</f>
        <v>0</v>
      </c>
      <c r="K405" s="290" t="s">
        <v>168</v>
      </c>
      <c r="L405" s="295"/>
      <c r="M405" s="296" t="s">
        <v>19</v>
      </c>
      <c r="N405" s="297" t="s">
        <v>47</v>
      </c>
      <c r="O405" s="86"/>
      <c r="P405" s="237">
        <f>O405*H405</f>
        <v>0</v>
      </c>
      <c r="Q405" s="237">
        <v>0.0025000000000000001</v>
      </c>
      <c r="R405" s="237">
        <f>Q405*H405</f>
        <v>0.0295675</v>
      </c>
      <c r="S405" s="237">
        <v>0</v>
      </c>
      <c r="T405" s="238">
        <f>S405*H405</f>
        <v>0</v>
      </c>
      <c r="U405" s="40"/>
      <c r="V405" s="40"/>
      <c r="W405" s="40"/>
      <c r="X405" s="40"/>
      <c r="Y405" s="40"/>
      <c r="Z405" s="40"/>
      <c r="AA405" s="40"/>
      <c r="AB405" s="40"/>
      <c r="AC405" s="40"/>
      <c r="AD405" s="40"/>
      <c r="AE405" s="40"/>
      <c r="AR405" s="239" t="s">
        <v>359</v>
      </c>
      <c r="AT405" s="239" t="s">
        <v>346</v>
      </c>
      <c r="AU405" s="239" t="s">
        <v>86</v>
      </c>
      <c r="AY405" s="19" t="s">
        <v>162</v>
      </c>
      <c r="BE405" s="240">
        <f>IF(N405="základní",J405,0)</f>
        <v>0</v>
      </c>
      <c r="BF405" s="240">
        <f>IF(N405="snížená",J405,0)</f>
        <v>0</v>
      </c>
      <c r="BG405" s="240">
        <f>IF(N405="zákl. přenesená",J405,0)</f>
        <v>0</v>
      </c>
      <c r="BH405" s="240">
        <f>IF(N405="sníž. přenesená",J405,0)</f>
        <v>0</v>
      </c>
      <c r="BI405" s="240">
        <f>IF(N405="nulová",J405,0)</f>
        <v>0</v>
      </c>
      <c r="BJ405" s="19" t="s">
        <v>84</v>
      </c>
      <c r="BK405" s="240">
        <f>ROUND(I405*H405,2)</f>
        <v>0</v>
      </c>
      <c r="BL405" s="19" t="s">
        <v>262</v>
      </c>
      <c r="BM405" s="239" t="s">
        <v>1891</v>
      </c>
    </row>
    <row r="406" s="13" customFormat="1">
      <c r="A406" s="13"/>
      <c r="B406" s="245"/>
      <c r="C406" s="246"/>
      <c r="D406" s="241" t="s">
        <v>173</v>
      </c>
      <c r="E406" s="246"/>
      <c r="F406" s="248" t="s">
        <v>1892</v>
      </c>
      <c r="G406" s="246"/>
      <c r="H406" s="249">
        <v>11.827</v>
      </c>
      <c r="I406" s="250"/>
      <c r="J406" s="246"/>
      <c r="K406" s="246"/>
      <c r="L406" s="251"/>
      <c r="M406" s="252"/>
      <c r="N406" s="253"/>
      <c r="O406" s="253"/>
      <c r="P406" s="253"/>
      <c r="Q406" s="253"/>
      <c r="R406" s="253"/>
      <c r="S406" s="253"/>
      <c r="T406" s="254"/>
      <c r="U406" s="13"/>
      <c r="V406" s="13"/>
      <c r="W406" s="13"/>
      <c r="X406" s="13"/>
      <c r="Y406" s="13"/>
      <c r="Z406" s="13"/>
      <c r="AA406" s="13"/>
      <c r="AB406" s="13"/>
      <c r="AC406" s="13"/>
      <c r="AD406" s="13"/>
      <c r="AE406" s="13"/>
      <c r="AT406" s="255" t="s">
        <v>173</v>
      </c>
      <c r="AU406" s="255" t="s">
        <v>86</v>
      </c>
      <c r="AV406" s="13" t="s">
        <v>86</v>
      </c>
      <c r="AW406" s="13" t="s">
        <v>4</v>
      </c>
      <c r="AX406" s="13" t="s">
        <v>84</v>
      </c>
      <c r="AY406" s="255" t="s">
        <v>162</v>
      </c>
    </row>
    <row r="407" s="12" customFormat="1" ht="22.8" customHeight="1">
      <c r="A407" s="12"/>
      <c r="B407" s="212"/>
      <c r="C407" s="213"/>
      <c r="D407" s="214" t="s">
        <v>75</v>
      </c>
      <c r="E407" s="226" t="s">
        <v>1893</v>
      </c>
      <c r="F407" s="226" t="s">
        <v>1894</v>
      </c>
      <c r="G407" s="213"/>
      <c r="H407" s="213"/>
      <c r="I407" s="216"/>
      <c r="J407" s="227">
        <f>BK407</f>
        <v>0</v>
      </c>
      <c r="K407" s="213"/>
      <c r="L407" s="218"/>
      <c r="M407" s="219"/>
      <c r="N407" s="220"/>
      <c r="O407" s="220"/>
      <c r="P407" s="221">
        <f>P408</f>
        <v>0</v>
      </c>
      <c r="Q407" s="220"/>
      <c r="R407" s="221">
        <f>R408</f>
        <v>0</v>
      </c>
      <c r="S407" s="220"/>
      <c r="T407" s="222">
        <f>T408</f>
        <v>0</v>
      </c>
      <c r="U407" s="12"/>
      <c r="V407" s="12"/>
      <c r="W407" s="12"/>
      <c r="X407" s="12"/>
      <c r="Y407" s="12"/>
      <c r="Z407" s="12"/>
      <c r="AA407" s="12"/>
      <c r="AB407" s="12"/>
      <c r="AC407" s="12"/>
      <c r="AD407" s="12"/>
      <c r="AE407" s="12"/>
      <c r="AR407" s="223" t="s">
        <v>86</v>
      </c>
      <c r="AT407" s="224" t="s">
        <v>75</v>
      </c>
      <c r="AU407" s="224" t="s">
        <v>84</v>
      </c>
      <c r="AY407" s="223" t="s">
        <v>162</v>
      </c>
      <c r="BK407" s="225">
        <f>BK408</f>
        <v>0</v>
      </c>
    </row>
    <row r="408" s="2" customFormat="1" ht="21.75" customHeight="1">
      <c r="A408" s="40"/>
      <c r="B408" s="41"/>
      <c r="C408" s="228" t="s">
        <v>644</v>
      </c>
      <c r="D408" s="228" t="s">
        <v>164</v>
      </c>
      <c r="E408" s="229" t="s">
        <v>1895</v>
      </c>
      <c r="F408" s="230" t="s">
        <v>1896</v>
      </c>
      <c r="G408" s="231" t="s">
        <v>390</v>
      </c>
      <c r="H408" s="232">
        <v>1</v>
      </c>
      <c r="I408" s="233"/>
      <c r="J408" s="234">
        <f>ROUND(I408*H408,2)</f>
        <v>0</v>
      </c>
      <c r="K408" s="230" t="s">
        <v>19</v>
      </c>
      <c r="L408" s="46"/>
      <c r="M408" s="235" t="s">
        <v>19</v>
      </c>
      <c r="N408" s="236" t="s">
        <v>47</v>
      </c>
      <c r="O408" s="86"/>
      <c r="P408" s="237">
        <f>O408*H408</f>
        <v>0</v>
      </c>
      <c r="Q408" s="237">
        <v>0</v>
      </c>
      <c r="R408" s="237">
        <f>Q408*H408</f>
        <v>0</v>
      </c>
      <c r="S408" s="237">
        <v>0</v>
      </c>
      <c r="T408" s="238">
        <f>S408*H408</f>
        <v>0</v>
      </c>
      <c r="U408" s="40"/>
      <c r="V408" s="40"/>
      <c r="W408" s="40"/>
      <c r="X408" s="40"/>
      <c r="Y408" s="40"/>
      <c r="Z408" s="40"/>
      <c r="AA408" s="40"/>
      <c r="AB408" s="40"/>
      <c r="AC408" s="40"/>
      <c r="AD408" s="40"/>
      <c r="AE408" s="40"/>
      <c r="AR408" s="239" t="s">
        <v>262</v>
      </c>
      <c r="AT408" s="239" t="s">
        <v>164</v>
      </c>
      <c r="AU408" s="239" t="s">
        <v>86</v>
      </c>
      <c r="AY408" s="19" t="s">
        <v>162</v>
      </c>
      <c r="BE408" s="240">
        <f>IF(N408="základní",J408,0)</f>
        <v>0</v>
      </c>
      <c r="BF408" s="240">
        <f>IF(N408="snížená",J408,0)</f>
        <v>0</v>
      </c>
      <c r="BG408" s="240">
        <f>IF(N408="zákl. přenesená",J408,0)</f>
        <v>0</v>
      </c>
      <c r="BH408" s="240">
        <f>IF(N408="sníž. přenesená",J408,0)</f>
        <v>0</v>
      </c>
      <c r="BI408" s="240">
        <f>IF(N408="nulová",J408,0)</f>
        <v>0</v>
      </c>
      <c r="BJ408" s="19" t="s">
        <v>84</v>
      </c>
      <c r="BK408" s="240">
        <f>ROUND(I408*H408,2)</f>
        <v>0</v>
      </c>
      <c r="BL408" s="19" t="s">
        <v>262</v>
      </c>
      <c r="BM408" s="239" t="s">
        <v>1897</v>
      </c>
    </row>
    <row r="409" s="12" customFormat="1" ht="22.8" customHeight="1">
      <c r="A409" s="12"/>
      <c r="B409" s="212"/>
      <c r="C409" s="213"/>
      <c r="D409" s="214" t="s">
        <v>75</v>
      </c>
      <c r="E409" s="226" t="s">
        <v>711</v>
      </c>
      <c r="F409" s="226" t="s">
        <v>712</v>
      </c>
      <c r="G409" s="213"/>
      <c r="H409" s="213"/>
      <c r="I409" s="216"/>
      <c r="J409" s="227">
        <f>BK409</f>
        <v>0</v>
      </c>
      <c r="K409" s="213"/>
      <c r="L409" s="218"/>
      <c r="M409" s="219"/>
      <c r="N409" s="220"/>
      <c r="O409" s="220"/>
      <c r="P409" s="221">
        <f>SUM(P410:P411)</f>
        <v>0</v>
      </c>
      <c r="Q409" s="220"/>
      <c r="R409" s="221">
        <f>SUM(R410:R411)</f>
        <v>2.0000000000000002E-05</v>
      </c>
      <c r="S409" s="220"/>
      <c r="T409" s="222">
        <f>SUM(T410:T411)</f>
        <v>0</v>
      </c>
      <c r="U409" s="12"/>
      <c r="V409" s="12"/>
      <c r="W409" s="12"/>
      <c r="X409" s="12"/>
      <c r="Y409" s="12"/>
      <c r="Z409" s="12"/>
      <c r="AA409" s="12"/>
      <c r="AB409" s="12"/>
      <c r="AC409" s="12"/>
      <c r="AD409" s="12"/>
      <c r="AE409" s="12"/>
      <c r="AR409" s="223" t="s">
        <v>86</v>
      </c>
      <c r="AT409" s="224" t="s">
        <v>75</v>
      </c>
      <c r="AU409" s="224" t="s">
        <v>84</v>
      </c>
      <c r="AY409" s="223" t="s">
        <v>162</v>
      </c>
      <c r="BK409" s="225">
        <f>SUM(BK410:BK411)</f>
        <v>0</v>
      </c>
    </row>
    <row r="410" s="2" customFormat="1" ht="21.75" customHeight="1">
      <c r="A410" s="40"/>
      <c r="B410" s="41"/>
      <c r="C410" s="228" t="s">
        <v>650</v>
      </c>
      <c r="D410" s="228" t="s">
        <v>164</v>
      </c>
      <c r="E410" s="229" t="s">
        <v>1898</v>
      </c>
      <c r="F410" s="230" t="s">
        <v>1899</v>
      </c>
      <c r="G410" s="231" t="s">
        <v>1900</v>
      </c>
      <c r="H410" s="232">
        <v>1</v>
      </c>
      <c r="I410" s="233"/>
      <c r="J410" s="234">
        <f>ROUND(I410*H410,2)</f>
        <v>0</v>
      </c>
      <c r="K410" s="230" t="s">
        <v>19</v>
      </c>
      <c r="L410" s="46"/>
      <c r="M410" s="235" t="s">
        <v>19</v>
      </c>
      <c r="N410" s="236" t="s">
        <v>47</v>
      </c>
      <c r="O410" s="86"/>
      <c r="P410" s="237">
        <f>O410*H410</f>
        <v>0</v>
      </c>
      <c r="Q410" s="237">
        <v>1.0000000000000001E-05</v>
      </c>
      <c r="R410" s="237">
        <f>Q410*H410</f>
        <v>1.0000000000000001E-05</v>
      </c>
      <c r="S410" s="237">
        <v>0</v>
      </c>
      <c r="T410" s="238">
        <f>S410*H410</f>
        <v>0</v>
      </c>
      <c r="U410" s="40"/>
      <c r="V410" s="40"/>
      <c r="W410" s="40"/>
      <c r="X410" s="40"/>
      <c r="Y410" s="40"/>
      <c r="Z410" s="40"/>
      <c r="AA410" s="40"/>
      <c r="AB410" s="40"/>
      <c r="AC410" s="40"/>
      <c r="AD410" s="40"/>
      <c r="AE410" s="40"/>
      <c r="AR410" s="239" t="s">
        <v>262</v>
      </c>
      <c r="AT410" s="239" t="s">
        <v>164</v>
      </c>
      <c r="AU410" s="239" t="s">
        <v>86</v>
      </c>
      <c r="AY410" s="19" t="s">
        <v>162</v>
      </c>
      <c r="BE410" s="240">
        <f>IF(N410="základní",J410,0)</f>
        <v>0</v>
      </c>
      <c r="BF410" s="240">
        <f>IF(N410="snížená",J410,0)</f>
        <v>0</v>
      </c>
      <c r="BG410" s="240">
        <f>IF(N410="zákl. přenesená",J410,0)</f>
        <v>0</v>
      </c>
      <c r="BH410" s="240">
        <f>IF(N410="sníž. přenesená",J410,0)</f>
        <v>0</v>
      </c>
      <c r="BI410" s="240">
        <f>IF(N410="nulová",J410,0)</f>
        <v>0</v>
      </c>
      <c r="BJ410" s="19" t="s">
        <v>84</v>
      </c>
      <c r="BK410" s="240">
        <f>ROUND(I410*H410,2)</f>
        <v>0</v>
      </c>
      <c r="BL410" s="19" t="s">
        <v>262</v>
      </c>
      <c r="BM410" s="239" t="s">
        <v>1901</v>
      </c>
    </row>
    <row r="411" s="2" customFormat="1" ht="21.75" customHeight="1">
      <c r="A411" s="40"/>
      <c r="B411" s="41"/>
      <c r="C411" s="228" t="s">
        <v>655</v>
      </c>
      <c r="D411" s="228" t="s">
        <v>164</v>
      </c>
      <c r="E411" s="229" t="s">
        <v>1902</v>
      </c>
      <c r="F411" s="230" t="s">
        <v>1903</v>
      </c>
      <c r="G411" s="231" t="s">
        <v>1442</v>
      </c>
      <c r="H411" s="232">
        <v>1</v>
      </c>
      <c r="I411" s="233"/>
      <c r="J411" s="234">
        <f>ROUND(I411*H411,2)</f>
        <v>0</v>
      </c>
      <c r="K411" s="230" t="s">
        <v>19</v>
      </c>
      <c r="L411" s="46"/>
      <c r="M411" s="235" t="s">
        <v>19</v>
      </c>
      <c r="N411" s="236" t="s">
        <v>47</v>
      </c>
      <c r="O411" s="86"/>
      <c r="P411" s="237">
        <f>O411*H411</f>
        <v>0</v>
      </c>
      <c r="Q411" s="237">
        <v>1.0000000000000001E-05</v>
      </c>
      <c r="R411" s="237">
        <f>Q411*H411</f>
        <v>1.0000000000000001E-05</v>
      </c>
      <c r="S411" s="237">
        <v>0</v>
      </c>
      <c r="T411" s="238">
        <f>S411*H411</f>
        <v>0</v>
      </c>
      <c r="U411" s="40"/>
      <c r="V411" s="40"/>
      <c r="W411" s="40"/>
      <c r="X411" s="40"/>
      <c r="Y411" s="40"/>
      <c r="Z411" s="40"/>
      <c r="AA411" s="40"/>
      <c r="AB411" s="40"/>
      <c r="AC411" s="40"/>
      <c r="AD411" s="40"/>
      <c r="AE411" s="40"/>
      <c r="AR411" s="239" t="s">
        <v>262</v>
      </c>
      <c r="AT411" s="239" t="s">
        <v>164</v>
      </c>
      <c r="AU411" s="239" t="s">
        <v>86</v>
      </c>
      <c r="AY411" s="19" t="s">
        <v>162</v>
      </c>
      <c r="BE411" s="240">
        <f>IF(N411="základní",J411,0)</f>
        <v>0</v>
      </c>
      <c r="BF411" s="240">
        <f>IF(N411="snížená",J411,0)</f>
        <v>0</v>
      </c>
      <c r="BG411" s="240">
        <f>IF(N411="zákl. přenesená",J411,0)</f>
        <v>0</v>
      </c>
      <c r="BH411" s="240">
        <f>IF(N411="sníž. přenesená",J411,0)</f>
        <v>0</v>
      </c>
      <c r="BI411" s="240">
        <f>IF(N411="nulová",J411,0)</f>
        <v>0</v>
      </c>
      <c r="BJ411" s="19" t="s">
        <v>84</v>
      </c>
      <c r="BK411" s="240">
        <f>ROUND(I411*H411,2)</f>
        <v>0</v>
      </c>
      <c r="BL411" s="19" t="s">
        <v>262</v>
      </c>
      <c r="BM411" s="239" t="s">
        <v>1904</v>
      </c>
    </row>
    <row r="412" s="12" customFormat="1" ht="22.8" customHeight="1">
      <c r="A412" s="12"/>
      <c r="B412" s="212"/>
      <c r="C412" s="213"/>
      <c r="D412" s="214" t="s">
        <v>75</v>
      </c>
      <c r="E412" s="226" t="s">
        <v>1905</v>
      </c>
      <c r="F412" s="226" t="s">
        <v>1906</v>
      </c>
      <c r="G412" s="213"/>
      <c r="H412" s="213"/>
      <c r="I412" s="216"/>
      <c r="J412" s="227">
        <f>BK412</f>
        <v>0</v>
      </c>
      <c r="K412" s="213"/>
      <c r="L412" s="218"/>
      <c r="M412" s="219"/>
      <c r="N412" s="220"/>
      <c r="O412" s="220"/>
      <c r="P412" s="221">
        <f>SUM(P413:P433)</f>
        <v>0</v>
      </c>
      <c r="Q412" s="220"/>
      <c r="R412" s="221">
        <f>SUM(R413:R433)</f>
        <v>0.098976800000000004</v>
      </c>
      <c r="S412" s="220"/>
      <c r="T412" s="222">
        <f>SUM(T413:T433)</f>
        <v>0</v>
      </c>
      <c r="U412" s="12"/>
      <c r="V412" s="12"/>
      <c r="W412" s="12"/>
      <c r="X412" s="12"/>
      <c r="Y412" s="12"/>
      <c r="Z412" s="12"/>
      <c r="AA412" s="12"/>
      <c r="AB412" s="12"/>
      <c r="AC412" s="12"/>
      <c r="AD412" s="12"/>
      <c r="AE412" s="12"/>
      <c r="AR412" s="223" t="s">
        <v>86</v>
      </c>
      <c r="AT412" s="224" t="s">
        <v>75</v>
      </c>
      <c r="AU412" s="224" t="s">
        <v>84</v>
      </c>
      <c r="AY412" s="223" t="s">
        <v>162</v>
      </c>
      <c r="BK412" s="225">
        <f>SUM(BK413:BK433)</f>
        <v>0</v>
      </c>
    </row>
    <row r="413" s="2" customFormat="1" ht="16.5" customHeight="1">
      <c r="A413" s="40"/>
      <c r="B413" s="41"/>
      <c r="C413" s="228" t="s">
        <v>659</v>
      </c>
      <c r="D413" s="228" t="s">
        <v>164</v>
      </c>
      <c r="E413" s="229" t="s">
        <v>1907</v>
      </c>
      <c r="F413" s="230" t="s">
        <v>1908</v>
      </c>
      <c r="G413" s="231" t="s">
        <v>167</v>
      </c>
      <c r="H413" s="232">
        <v>2.3999999999999999</v>
      </c>
      <c r="I413" s="233"/>
      <c r="J413" s="234">
        <f>ROUND(I413*H413,2)</f>
        <v>0</v>
      </c>
      <c r="K413" s="230" t="s">
        <v>168</v>
      </c>
      <c r="L413" s="46"/>
      <c r="M413" s="235" t="s">
        <v>19</v>
      </c>
      <c r="N413" s="236" t="s">
        <v>47</v>
      </c>
      <c r="O413" s="86"/>
      <c r="P413" s="237">
        <f>O413*H413</f>
        <v>0</v>
      </c>
      <c r="Q413" s="237">
        <v>0.0044999999999999997</v>
      </c>
      <c r="R413" s="237">
        <f>Q413*H413</f>
        <v>0.010799999999999999</v>
      </c>
      <c r="S413" s="237">
        <v>0</v>
      </c>
      <c r="T413" s="238">
        <f>S413*H413</f>
        <v>0</v>
      </c>
      <c r="U413" s="40"/>
      <c r="V413" s="40"/>
      <c r="W413" s="40"/>
      <c r="X413" s="40"/>
      <c r="Y413" s="40"/>
      <c r="Z413" s="40"/>
      <c r="AA413" s="40"/>
      <c r="AB413" s="40"/>
      <c r="AC413" s="40"/>
      <c r="AD413" s="40"/>
      <c r="AE413" s="40"/>
      <c r="AR413" s="239" t="s">
        <v>262</v>
      </c>
      <c r="AT413" s="239" t="s">
        <v>164</v>
      </c>
      <c r="AU413" s="239" t="s">
        <v>86</v>
      </c>
      <c r="AY413" s="19" t="s">
        <v>162</v>
      </c>
      <c r="BE413" s="240">
        <f>IF(N413="základní",J413,0)</f>
        <v>0</v>
      </c>
      <c r="BF413" s="240">
        <f>IF(N413="snížená",J413,0)</f>
        <v>0</v>
      </c>
      <c r="BG413" s="240">
        <f>IF(N413="zákl. přenesená",J413,0)</f>
        <v>0</v>
      </c>
      <c r="BH413" s="240">
        <f>IF(N413="sníž. přenesená",J413,0)</f>
        <v>0</v>
      </c>
      <c r="BI413" s="240">
        <f>IF(N413="nulová",J413,0)</f>
        <v>0</v>
      </c>
      <c r="BJ413" s="19" t="s">
        <v>84</v>
      </c>
      <c r="BK413" s="240">
        <f>ROUND(I413*H413,2)</f>
        <v>0</v>
      </c>
      <c r="BL413" s="19" t="s">
        <v>262</v>
      </c>
      <c r="BM413" s="239" t="s">
        <v>1909</v>
      </c>
    </row>
    <row r="414" s="2" customFormat="1">
      <c r="A414" s="40"/>
      <c r="B414" s="41"/>
      <c r="C414" s="42"/>
      <c r="D414" s="241" t="s">
        <v>171</v>
      </c>
      <c r="E414" s="42"/>
      <c r="F414" s="242" t="s">
        <v>1910</v>
      </c>
      <c r="G414" s="42"/>
      <c r="H414" s="42"/>
      <c r="I414" s="148"/>
      <c r="J414" s="42"/>
      <c r="K414" s="42"/>
      <c r="L414" s="46"/>
      <c r="M414" s="243"/>
      <c r="N414" s="244"/>
      <c r="O414" s="86"/>
      <c r="P414" s="86"/>
      <c r="Q414" s="86"/>
      <c r="R414" s="86"/>
      <c r="S414" s="86"/>
      <c r="T414" s="87"/>
      <c r="U414" s="40"/>
      <c r="V414" s="40"/>
      <c r="W414" s="40"/>
      <c r="X414" s="40"/>
      <c r="Y414" s="40"/>
      <c r="Z414" s="40"/>
      <c r="AA414" s="40"/>
      <c r="AB414" s="40"/>
      <c r="AC414" s="40"/>
      <c r="AD414" s="40"/>
      <c r="AE414" s="40"/>
      <c r="AT414" s="19" t="s">
        <v>171</v>
      </c>
      <c r="AU414" s="19" t="s">
        <v>86</v>
      </c>
    </row>
    <row r="415" s="13" customFormat="1">
      <c r="A415" s="13"/>
      <c r="B415" s="245"/>
      <c r="C415" s="246"/>
      <c r="D415" s="241" t="s">
        <v>173</v>
      </c>
      <c r="E415" s="247" t="s">
        <v>19</v>
      </c>
      <c r="F415" s="248" t="s">
        <v>1616</v>
      </c>
      <c r="G415" s="246"/>
      <c r="H415" s="249">
        <v>2.3999999999999999</v>
      </c>
      <c r="I415" s="250"/>
      <c r="J415" s="246"/>
      <c r="K415" s="246"/>
      <c r="L415" s="251"/>
      <c r="M415" s="252"/>
      <c r="N415" s="253"/>
      <c r="O415" s="253"/>
      <c r="P415" s="253"/>
      <c r="Q415" s="253"/>
      <c r="R415" s="253"/>
      <c r="S415" s="253"/>
      <c r="T415" s="254"/>
      <c r="U415" s="13"/>
      <c r="V415" s="13"/>
      <c r="W415" s="13"/>
      <c r="X415" s="13"/>
      <c r="Y415" s="13"/>
      <c r="Z415" s="13"/>
      <c r="AA415" s="13"/>
      <c r="AB415" s="13"/>
      <c r="AC415" s="13"/>
      <c r="AD415" s="13"/>
      <c r="AE415" s="13"/>
      <c r="AT415" s="255" t="s">
        <v>173</v>
      </c>
      <c r="AU415" s="255" t="s">
        <v>86</v>
      </c>
      <c r="AV415" s="13" t="s">
        <v>86</v>
      </c>
      <c r="AW415" s="13" t="s">
        <v>37</v>
      </c>
      <c r="AX415" s="13" t="s">
        <v>84</v>
      </c>
      <c r="AY415" s="255" t="s">
        <v>162</v>
      </c>
    </row>
    <row r="416" s="2" customFormat="1" ht="16.5" customHeight="1">
      <c r="A416" s="40"/>
      <c r="B416" s="41"/>
      <c r="C416" s="228" t="s">
        <v>664</v>
      </c>
      <c r="D416" s="228" t="s">
        <v>164</v>
      </c>
      <c r="E416" s="229" t="s">
        <v>1911</v>
      </c>
      <c r="F416" s="230" t="s">
        <v>1912</v>
      </c>
      <c r="G416" s="231" t="s">
        <v>202</v>
      </c>
      <c r="H416" s="232">
        <v>5.2000000000000002</v>
      </c>
      <c r="I416" s="233"/>
      <c r="J416" s="234">
        <f>ROUND(I416*H416,2)</f>
        <v>0</v>
      </c>
      <c r="K416" s="230" t="s">
        <v>168</v>
      </c>
      <c r="L416" s="46"/>
      <c r="M416" s="235" t="s">
        <v>19</v>
      </c>
      <c r="N416" s="236" t="s">
        <v>47</v>
      </c>
      <c r="O416" s="86"/>
      <c r="P416" s="237">
        <f>O416*H416</f>
        <v>0</v>
      </c>
      <c r="Q416" s="237">
        <v>0.00073999999999999999</v>
      </c>
      <c r="R416" s="237">
        <f>Q416*H416</f>
        <v>0.0038480000000000003</v>
      </c>
      <c r="S416" s="237">
        <v>0</v>
      </c>
      <c r="T416" s="238">
        <f>S416*H416</f>
        <v>0</v>
      </c>
      <c r="U416" s="40"/>
      <c r="V416" s="40"/>
      <c r="W416" s="40"/>
      <c r="X416" s="40"/>
      <c r="Y416" s="40"/>
      <c r="Z416" s="40"/>
      <c r="AA416" s="40"/>
      <c r="AB416" s="40"/>
      <c r="AC416" s="40"/>
      <c r="AD416" s="40"/>
      <c r="AE416" s="40"/>
      <c r="AR416" s="239" t="s">
        <v>262</v>
      </c>
      <c r="AT416" s="239" t="s">
        <v>164</v>
      </c>
      <c r="AU416" s="239" t="s">
        <v>86</v>
      </c>
      <c r="AY416" s="19" t="s">
        <v>162</v>
      </c>
      <c r="BE416" s="240">
        <f>IF(N416="základní",J416,0)</f>
        <v>0</v>
      </c>
      <c r="BF416" s="240">
        <f>IF(N416="snížená",J416,0)</f>
        <v>0</v>
      </c>
      <c r="BG416" s="240">
        <f>IF(N416="zákl. přenesená",J416,0)</f>
        <v>0</v>
      </c>
      <c r="BH416" s="240">
        <f>IF(N416="sníž. přenesená",J416,0)</f>
        <v>0</v>
      </c>
      <c r="BI416" s="240">
        <f>IF(N416="nulová",J416,0)</f>
        <v>0</v>
      </c>
      <c r="BJ416" s="19" t="s">
        <v>84</v>
      </c>
      <c r="BK416" s="240">
        <f>ROUND(I416*H416,2)</f>
        <v>0</v>
      </c>
      <c r="BL416" s="19" t="s">
        <v>262</v>
      </c>
      <c r="BM416" s="239" t="s">
        <v>1913</v>
      </c>
    </row>
    <row r="417" s="13" customFormat="1">
      <c r="A417" s="13"/>
      <c r="B417" s="245"/>
      <c r="C417" s="246"/>
      <c r="D417" s="241" t="s">
        <v>173</v>
      </c>
      <c r="E417" s="247" t="s">
        <v>19</v>
      </c>
      <c r="F417" s="248" t="s">
        <v>1914</v>
      </c>
      <c r="G417" s="246"/>
      <c r="H417" s="249">
        <v>5.2000000000000002</v>
      </c>
      <c r="I417" s="250"/>
      <c r="J417" s="246"/>
      <c r="K417" s="246"/>
      <c r="L417" s="251"/>
      <c r="M417" s="252"/>
      <c r="N417" s="253"/>
      <c r="O417" s="253"/>
      <c r="P417" s="253"/>
      <c r="Q417" s="253"/>
      <c r="R417" s="253"/>
      <c r="S417" s="253"/>
      <c r="T417" s="254"/>
      <c r="U417" s="13"/>
      <c r="V417" s="13"/>
      <c r="W417" s="13"/>
      <c r="X417" s="13"/>
      <c r="Y417" s="13"/>
      <c r="Z417" s="13"/>
      <c r="AA417" s="13"/>
      <c r="AB417" s="13"/>
      <c r="AC417" s="13"/>
      <c r="AD417" s="13"/>
      <c r="AE417" s="13"/>
      <c r="AT417" s="255" t="s">
        <v>173</v>
      </c>
      <c r="AU417" s="255" t="s">
        <v>86</v>
      </c>
      <c r="AV417" s="13" t="s">
        <v>86</v>
      </c>
      <c r="AW417" s="13" t="s">
        <v>37</v>
      </c>
      <c r="AX417" s="13" t="s">
        <v>84</v>
      </c>
      <c r="AY417" s="255" t="s">
        <v>162</v>
      </c>
    </row>
    <row r="418" s="2" customFormat="1" ht="21.75" customHeight="1">
      <c r="A418" s="40"/>
      <c r="B418" s="41"/>
      <c r="C418" s="228" t="s">
        <v>669</v>
      </c>
      <c r="D418" s="228" t="s">
        <v>164</v>
      </c>
      <c r="E418" s="229" t="s">
        <v>1915</v>
      </c>
      <c r="F418" s="230" t="s">
        <v>1916</v>
      </c>
      <c r="G418" s="231" t="s">
        <v>167</v>
      </c>
      <c r="H418" s="232">
        <v>2.3999999999999999</v>
      </c>
      <c r="I418" s="233"/>
      <c r="J418" s="234">
        <f>ROUND(I418*H418,2)</f>
        <v>0</v>
      </c>
      <c r="K418" s="230" t="s">
        <v>168</v>
      </c>
      <c r="L418" s="46"/>
      <c r="M418" s="235" t="s">
        <v>19</v>
      </c>
      <c r="N418" s="236" t="s">
        <v>47</v>
      </c>
      <c r="O418" s="86"/>
      <c r="P418" s="237">
        <f>O418*H418</f>
        <v>0</v>
      </c>
      <c r="Q418" s="237">
        <v>0.0057999999999999996</v>
      </c>
      <c r="R418" s="237">
        <f>Q418*H418</f>
        <v>0.013919999999999998</v>
      </c>
      <c r="S418" s="237">
        <v>0</v>
      </c>
      <c r="T418" s="238">
        <f>S418*H418</f>
        <v>0</v>
      </c>
      <c r="U418" s="40"/>
      <c r="V418" s="40"/>
      <c r="W418" s="40"/>
      <c r="X418" s="40"/>
      <c r="Y418" s="40"/>
      <c r="Z418" s="40"/>
      <c r="AA418" s="40"/>
      <c r="AB418" s="40"/>
      <c r="AC418" s="40"/>
      <c r="AD418" s="40"/>
      <c r="AE418" s="40"/>
      <c r="AR418" s="239" t="s">
        <v>262</v>
      </c>
      <c r="AT418" s="239" t="s">
        <v>164</v>
      </c>
      <c r="AU418" s="239" t="s">
        <v>86</v>
      </c>
      <c r="AY418" s="19" t="s">
        <v>162</v>
      </c>
      <c r="BE418" s="240">
        <f>IF(N418="základní",J418,0)</f>
        <v>0</v>
      </c>
      <c r="BF418" s="240">
        <f>IF(N418="snížená",J418,0)</f>
        <v>0</v>
      </c>
      <c r="BG418" s="240">
        <f>IF(N418="zákl. přenesená",J418,0)</f>
        <v>0</v>
      </c>
      <c r="BH418" s="240">
        <f>IF(N418="sníž. přenesená",J418,0)</f>
        <v>0</v>
      </c>
      <c r="BI418" s="240">
        <f>IF(N418="nulová",J418,0)</f>
        <v>0</v>
      </c>
      <c r="BJ418" s="19" t="s">
        <v>84</v>
      </c>
      <c r="BK418" s="240">
        <f>ROUND(I418*H418,2)</f>
        <v>0</v>
      </c>
      <c r="BL418" s="19" t="s">
        <v>262</v>
      </c>
      <c r="BM418" s="239" t="s">
        <v>1917</v>
      </c>
    </row>
    <row r="419" s="2" customFormat="1">
      <c r="A419" s="40"/>
      <c r="B419" s="41"/>
      <c r="C419" s="42"/>
      <c r="D419" s="241" t="s">
        <v>171</v>
      </c>
      <c r="E419" s="42"/>
      <c r="F419" s="242" t="s">
        <v>1918</v>
      </c>
      <c r="G419" s="42"/>
      <c r="H419" s="42"/>
      <c r="I419" s="148"/>
      <c r="J419" s="42"/>
      <c r="K419" s="42"/>
      <c r="L419" s="46"/>
      <c r="M419" s="243"/>
      <c r="N419" s="244"/>
      <c r="O419" s="86"/>
      <c r="P419" s="86"/>
      <c r="Q419" s="86"/>
      <c r="R419" s="86"/>
      <c r="S419" s="86"/>
      <c r="T419" s="87"/>
      <c r="U419" s="40"/>
      <c r="V419" s="40"/>
      <c r="W419" s="40"/>
      <c r="X419" s="40"/>
      <c r="Y419" s="40"/>
      <c r="Z419" s="40"/>
      <c r="AA419" s="40"/>
      <c r="AB419" s="40"/>
      <c r="AC419" s="40"/>
      <c r="AD419" s="40"/>
      <c r="AE419" s="40"/>
      <c r="AT419" s="19" t="s">
        <v>171</v>
      </c>
      <c r="AU419" s="19" t="s">
        <v>86</v>
      </c>
    </row>
    <row r="420" s="13" customFormat="1">
      <c r="A420" s="13"/>
      <c r="B420" s="245"/>
      <c r="C420" s="246"/>
      <c r="D420" s="241" t="s">
        <v>173</v>
      </c>
      <c r="E420" s="247" t="s">
        <v>19</v>
      </c>
      <c r="F420" s="248" t="s">
        <v>1616</v>
      </c>
      <c r="G420" s="246"/>
      <c r="H420" s="249">
        <v>2.3999999999999999</v>
      </c>
      <c r="I420" s="250"/>
      <c r="J420" s="246"/>
      <c r="K420" s="246"/>
      <c r="L420" s="251"/>
      <c r="M420" s="252"/>
      <c r="N420" s="253"/>
      <c r="O420" s="253"/>
      <c r="P420" s="253"/>
      <c r="Q420" s="253"/>
      <c r="R420" s="253"/>
      <c r="S420" s="253"/>
      <c r="T420" s="254"/>
      <c r="U420" s="13"/>
      <c r="V420" s="13"/>
      <c r="W420" s="13"/>
      <c r="X420" s="13"/>
      <c r="Y420" s="13"/>
      <c r="Z420" s="13"/>
      <c r="AA420" s="13"/>
      <c r="AB420" s="13"/>
      <c r="AC420" s="13"/>
      <c r="AD420" s="13"/>
      <c r="AE420" s="13"/>
      <c r="AT420" s="255" t="s">
        <v>173</v>
      </c>
      <c r="AU420" s="255" t="s">
        <v>86</v>
      </c>
      <c r="AV420" s="13" t="s">
        <v>86</v>
      </c>
      <c r="AW420" s="13" t="s">
        <v>37</v>
      </c>
      <c r="AX420" s="13" t="s">
        <v>84</v>
      </c>
      <c r="AY420" s="255" t="s">
        <v>162</v>
      </c>
    </row>
    <row r="421" s="2" customFormat="1" ht="16.5" customHeight="1">
      <c r="A421" s="40"/>
      <c r="B421" s="41"/>
      <c r="C421" s="288" t="s">
        <v>680</v>
      </c>
      <c r="D421" s="288" t="s">
        <v>346</v>
      </c>
      <c r="E421" s="289" t="s">
        <v>1919</v>
      </c>
      <c r="F421" s="290" t="s">
        <v>1920</v>
      </c>
      <c r="G421" s="291" t="s">
        <v>167</v>
      </c>
      <c r="H421" s="292">
        <v>3.5840000000000001</v>
      </c>
      <c r="I421" s="293"/>
      <c r="J421" s="294">
        <f>ROUND(I421*H421,2)</f>
        <v>0</v>
      </c>
      <c r="K421" s="290" t="s">
        <v>168</v>
      </c>
      <c r="L421" s="295"/>
      <c r="M421" s="296" t="s">
        <v>19</v>
      </c>
      <c r="N421" s="297" t="s">
        <v>47</v>
      </c>
      <c r="O421" s="86"/>
      <c r="P421" s="237">
        <f>O421*H421</f>
        <v>0</v>
      </c>
      <c r="Q421" s="237">
        <v>0.019199999999999998</v>
      </c>
      <c r="R421" s="237">
        <f>Q421*H421</f>
        <v>0.068812799999999993</v>
      </c>
      <c r="S421" s="237">
        <v>0</v>
      </c>
      <c r="T421" s="238">
        <f>S421*H421</f>
        <v>0</v>
      </c>
      <c r="U421" s="40"/>
      <c r="V421" s="40"/>
      <c r="W421" s="40"/>
      <c r="X421" s="40"/>
      <c r="Y421" s="40"/>
      <c r="Z421" s="40"/>
      <c r="AA421" s="40"/>
      <c r="AB421" s="40"/>
      <c r="AC421" s="40"/>
      <c r="AD421" s="40"/>
      <c r="AE421" s="40"/>
      <c r="AR421" s="239" t="s">
        <v>359</v>
      </c>
      <c r="AT421" s="239" t="s">
        <v>346</v>
      </c>
      <c r="AU421" s="239" t="s">
        <v>86</v>
      </c>
      <c r="AY421" s="19" t="s">
        <v>162</v>
      </c>
      <c r="BE421" s="240">
        <f>IF(N421="základní",J421,0)</f>
        <v>0</v>
      </c>
      <c r="BF421" s="240">
        <f>IF(N421="snížená",J421,0)</f>
        <v>0</v>
      </c>
      <c r="BG421" s="240">
        <f>IF(N421="zákl. přenesená",J421,0)</f>
        <v>0</v>
      </c>
      <c r="BH421" s="240">
        <f>IF(N421="sníž. přenesená",J421,0)</f>
        <v>0</v>
      </c>
      <c r="BI421" s="240">
        <f>IF(N421="nulová",J421,0)</f>
        <v>0</v>
      </c>
      <c r="BJ421" s="19" t="s">
        <v>84</v>
      </c>
      <c r="BK421" s="240">
        <f>ROUND(I421*H421,2)</f>
        <v>0</v>
      </c>
      <c r="BL421" s="19" t="s">
        <v>262</v>
      </c>
      <c r="BM421" s="239" t="s">
        <v>1921</v>
      </c>
    </row>
    <row r="422" s="13" customFormat="1">
      <c r="A422" s="13"/>
      <c r="B422" s="245"/>
      <c r="C422" s="246"/>
      <c r="D422" s="241" t="s">
        <v>173</v>
      </c>
      <c r="E422" s="247" t="s">
        <v>19</v>
      </c>
      <c r="F422" s="248" t="s">
        <v>1922</v>
      </c>
      <c r="G422" s="246"/>
      <c r="H422" s="249">
        <v>0.85799999999999998</v>
      </c>
      <c r="I422" s="250"/>
      <c r="J422" s="246"/>
      <c r="K422" s="246"/>
      <c r="L422" s="251"/>
      <c r="M422" s="252"/>
      <c r="N422" s="253"/>
      <c r="O422" s="253"/>
      <c r="P422" s="253"/>
      <c r="Q422" s="253"/>
      <c r="R422" s="253"/>
      <c r="S422" s="253"/>
      <c r="T422" s="254"/>
      <c r="U422" s="13"/>
      <c r="V422" s="13"/>
      <c r="W422" s="13"/>
      <c r="X422" s="13"/>
      <c r="Y422" s="13"/>
      <c r="Z422" s="13"/>
      <c r="AA422" s="13"/>
      <c r="AB422" s="13"/>
      <c r="AC422" s="13"/>
      <c r="AD422" s="13"/>
      <c r="AE422" s="13"/>
      <c r="AT422" s="255" t="s">
        <v>173</v>
      </c>
      <c r="AU422" s="255" t="s">
        <v>86</v>
      </c>
      <c r="AV422" s="13" t="s">
        <v>86</v>
      </c>
      <c r="AW422" s="13" t="s">
        <v>37</v>
      </c>
      <c r="AX422" s="13" t="s">
        <v>76</v>
      </c>
      <c r="AY422" s="255" t="s">
        <v>162</v>
      </c>
    </row>
    <row r="423" s="13" customFormat="1">
      <c r="A423" s="13"/>
      <c r="B423" s="245"/>
      <c r="C423" s="246"/>
      <c r="D423" s="241" t="s">
        <v>173</v>
      </c>
      <c r="E423" s="247" t="s">
        <v>19</v>
      </c>
      <c r="F423" s="248" t="s">
        <v>1616</v>
      </c>
      <c r="G423" s="246"/>
      <c r="H423" s="249">
        <v>2.3999999999999999</v>
      </c>
      <c r="I423" s="250"/>
      <c r="J423" s="246"/>
      <c r="K423" s="246"/>
      <c r="L423" s="251"/>
      <c r="M423" s="252"/>
      <c r="N423" s="253"/>
      <c r="O423" s="253"/>
      <c r="P423" s="253"/>
      <c r="Q423" s="253"/>
      <c r="R423" s="253"/>
      <c r="S423" s="253"/>
      <c r="T423" s="254"/>
      <c r="U423" s="13"/>
      <c r="V423" s="13"/>
      <c r="W423" s="13"/>
      <c r="X423" s="13"/>
      <c r="Y423" s="13"/>
      <c r="Z423" s="13"/>
      <c r="AA423" s="13"/>
      <c r="AB423" s="13"/>
      <c r="AC423" s="13"/>
      <c r="AD423" s="13"/>
      <c r="AE423" s="13"/>
      <c r="AT423" s="255" t="s">
        <v>173</v>
      </c>
      <c r="AU423" s="255" t="s">
        <v>86</v>
      </c>
      <c r="AV423" s="13" t="s">
        <v>86</v>
      </c>
      <c r="AW423" s="13" t="s">
        <v>37</v>
      </c>
      <c r="AX423" s="13" t="s">
        <v>76</v>
      </c>
      <c r="AY423" s="255" t="s">
        <v>162</v>
      </c>
    </row>
    <row r="424" s="15" customFormat="1">
      <c r="A424" s="15"/>
      <c r="B424" s="267"/>
      <c r="C424" s="268"/>
      <c r="D424" s="241" t="s">
        <v>173</v>
      </c>
      <c r="E424" s="269" t="s">
        <v>19</v>
      </c>
      <c r="F424" s="270" t="s">
        <v>177</v>
      </c>
      <c r="G424" s="268"/>
      <c r="H424" s="271">
        <v>3.258</v>
      </c>
      <c r="I424" s="272"/>
      <c r="J424" s="268"/>
      <c r="K424" s="268"/>
      <c r="L424" s="273"/>
      <c r="M424" s="274"/>
      <c r="N424" s="275"/>
      <c r="O424" s="275"/>
      <c r="P424" s="275"/>
      <c r="Q424" s="275"/>
      <c r="R424" s="275"/>
      <c r="S424" s="275"/>
      <c r="T424" s="276"/>
      <c r="U424" s="15"/>
      <c r="V424" s="15"/>
      <c r="W424" s="15"/>
      <c r="X424" s="15"/>
      <c r="Y424" s="15"/>
      <c r="Z424" s="15"/>
      <c r="AA424" s="15"/>
      <c r="AB424" s="15"/>
      <c r="AC424" s="15"/>
      <c r="AD424" s="15"/>
      <c r="AE424" s="15"/>
      <c r="AT424" s="277" t="s">
        <v>173</v>
      </c>
      <c r="AU424" s="277" t="s">
        <v>86</v>
      </c>
      <c r="AV424" s="15" t="s">
        <v>169</v>
      </c>
      <c r="AW424" s="15" t="s">
        <v>37</v>
      </c>
      <c r="AX424" s="15" t="s">
        <v>84</v>
      </c>
      <c r="AY424" s="277" t="s">
        <v>162</v>
      </c>
    </row>
    <row r="425" s="13" customFormat="1">
      <c r="A425" s="13"/>
      <c r="B425" s="245"/>
      <c r="C425" s="246"/>
      <c r="D425" s="241" t="s">
        <v>173</v>
      </c>
      <c r="E425" s="246"/>
      <c r="F425" s="248" t="s">
        <v>1923</v>
      </c>
      <c r="G425" s="246"/>
      <c r="H425" s="249">
        <v>3.5840000000000001</v>
      </c>
      <c r="I425" s="250"/>
      <c r="J425" s="246"/>
      <c r="K425" s="246"/>
      <c r="L425" s="251"/>
      <c r="M425" s="252"/>
      <c r="N425" s="253"/>
      <c r="O425" s="253"/>
      <c r="P425" s="253"/>
      <c r="Q425" s="253"/>
      <c r="R425" s="253"/>
      <c r="S425" s="253"/>
      <c r="T425" s="254"/>
      <c r="U425" s="13"/>
      <c r="V425" s="13"/>
      <c r="W425" s="13"/>
      <c r="X425" s="13"/>
      <c r="Y425" s="13"/>
      <c r="Z425" s="13"/>
      <c r="AA425" s="13"/>
      <c r="AB425" s="13"/>
      <c r="AC425" s="13"/>
      <c r="AD425" s="13"/>
      <c r="AE425" s="13"/>
      <c r="AT425" s="255" t="s">
        <v>173</v>
      </c>
      <c r="AU425" s="255" t="s">
        <v>86</v>
      </c>
      <c r="AV425" s="13" t="s">
        <v>86</v>
      </c>
      <c r="AW425" s="13" t="s">
        <v>4</v>
      </c>
      <c r="AX425" s="13" t="s">
        <v>84</v>
      </c>
      <c r="AY425" s="255" t="s">
        <v>162</v>
      </c>
    </row>
    <row r="426" s="2" customFormat="1" ht="16.5" customHeight="1">
      <c r="A426" s="40"/>
      <c r="B426" s="41"/>
      <c r="C426" s="228" t="s">
        <v>685</v>
      </c>
      <c r="D426" s="228" t="s">
        <v>164</v>
      </c>
      <c r="E426" s="229" t="s">
        <v>1924</v>
      </c>
      <c r="F426" s="230" t="s">
        <v>1925</v>
      </c>
      <c r="G426" s="231" t="s">
        <v>167</v>
      </c>
      <c r="H426" s="232">
        <v>4.7999999999999998</v>
      </c>
      <c r="I426" s="233"/>
      <c r="J426" s="234">
        <f>ROUND(I426*H426,2)</f>
        <v>0</v>
      </c>
      <c r="K426" s="230" t="s">
        <v>168</v>
      </c>
      <c r="L426" s="46"/>
      <c r="M426" s="235" t="s">
        <v>19</v>
      </c>
      <c r="N426" s="236" t="s">
        <v>47</v>
      </c>
      <c r="O426" s="86"/>
      <c r="P426" s="237">
        <f>O426*H426</f>
        <v>0</v>
      </c>
      <c r="Q426" s="237">
        <v>0.00029999999999999997</v>
      </c>
      <c r="R426" s="237">
        <f>Q426*H426</f>
        <v>0.0014399999999999999</v>
      </c>
      <c r="S426" s="237">
        <v>0</v>
      </c>
      <c r="T426" s="238">
        <f>S426*H426</f>
        <v>0</v>
      </c>
      <c r="U426" s="40"/>
      <c r="V426" s="40"/>
      <c r="W426" s="40"/>
      <c r="X426" s="40"/>
      <c r="Y426" s="40"/>
      <c r="Z426" s="40"/>
      <c r="AA426" s="40"/>
      <c r="AB426" s="40"/>
      <c r="AC426" s="40"/>
      <c r="AD426" s="40"/>
      <c r="AE426" s="40"/>
      <c r="AR426" s="239" t="s">
        <v>262</v>
      </c>
      <c r="AT426" s="239" t="s">
        <v>164</v>
      </c>
      <c r="AU426" s="239" t="s">
        <v>86</v>
      </c>
      <c r="AY426" s="19" t="s">
        <v>162</v>
      </c>
      <c r="BE426" s="240">
        <f>IF(N426="základní",J426,0)</f>
        <v>0</v>
      </c>
      <c r="BF426" s="240">
        <f>IF(N426="snížená",J426,0)</f>
        <v>0</v>
      </c>
      <c r="BG426" s="240">
        <f>IF(N426="zákl. přenesená",J426,0)</f>
        <v>0</v>
      </c>
      <c r="BH426" s="240">
        <f>IF(N426="sníž. přenesená",J426,0)</f>
        <v>0</v>
      </c>
      <c r="BI426" s="240">
        <f>IF(N426="nulová",J426,0)</f>
        <v>0</v>
      </c>
      <c r="BJ426" s="19" t="s">
        <v>84</v>
      </c>
      <c r="BK426" s="240">
        <f>ROUND(I426*H426,2)</f>
        <v>0</v>
      </c>
      <c r="BL426" s="19" t="s">
        <v>262</v>
      </c>
      <c r="BM426" s="239" t="s">
        <v>1926</v>
      </c>
    </row>
    <row r="427" s="2" customFormat="1">
      <c r="A427" s="40"/>
      <c r="B427" s="41"/>
      <c r="C427" s="42"/>
      <c r="D427" s="241" t="s">
        <v>171</v>
      </c>
      <c r="E427" s="42"/>
      <c r="F427" s="242" t="s">
        <v>1910</v>
      </c>
      <c r="G427" s="42"/>
      <c r="H427" s="42"/>
      <c r="I427" s="148"/>
      <c r="J427" s="42"/>
      <c r="K427" s="42"/>
      <c r="L427" s="46"/>
      <c r="M427" s="243"/>
      <c r="N427" s="244"/>
      <c r="O427" s="86"/>
      <c r="P427" s="86"/>
      <c r="Q427" s="86"/>
      <c r="R427" s="86"/>
      <c r="S427" s="86"/>
      <c r="T427" s="87"/>
      <c r="U427" s="40"/>
      <c r="V427" s="40"/>
      <c r="W427" s="40"/>
      <c r="X427" s="40"/>
      <c r="Y427" s="40"/>
      <c r="Z427" s="40"/>
      <c r="AA427" s="40"/>
      <c r="AB427" s="40"/>
      <c r="AC427" s="40"/>
      <c r="AD427" s="40"/>
      <c r="AE427" s="40"/>
      <c r="AT427" s="19" t="s">
        <v>171</v>
      </c>
      <c r="AU427" s="19" t="s">
        <v>86</v>
      </c>
    </row>
    <row r="428" s="13" customFormat="1">
      <c r="A428" s="13"/>
      <c r="B428" s="245"/>
      <c r="C428" s="246"/>
      <c r="D428" s="241" t="s">
        <v>173</v>
      </c>
      <c r="E428" s="247" t="s">
        <v>19</v>
      </c>
      <c r="F428" s="248" t="s">
        <v>1927</v>
      </c>
      <c r="G428" s="246"/>
      <c r="H428" s="249">
        <v>4.7999999999999998</v>
      </c>
      <c r="I428" s="250"/>
      <c r="J428" s="246"/>
      <c r="K428" s="246"/>
      <c r="L428" s="251"/>
      <c r="M428" s="252"/>
      <c r="N428" s="253"/>
      <c r="O428" s="253"/>
      <c r="P428" s="253"/>
      <c r="Q428" s="253"/>
      <c r="R428" s="253"/>
      <c r="S428" s="253"/>
      <c r="T428" s="254"/>
      <c r="U428" s="13"/>
      <c r="V428" s="13"/>
      <c r="W428" s="13"/>
      <c r="X428" s="13"/>
      <c r="Y428" s="13"/>
      <c r="Z428" s="13"/>
      <c r="AA428" s="13"/>
      <c r="AB428" s="13"/>
      <c r="AC428" s="13"/>
      <c r="AD428" s="13"/>
      <c r="AE428" s="13"/>
      <c r="AT428" s="255" t="s">
        <v>173</v>
      </c>
      <c r="AU428" s="255" t="s">
        <v>86</v>
      </c>
      <c r="AV428" s="13" t="s">
        <v>86</v>
      </c>
      <c r="AW428" s="13" t="s">
        <v>37</v>
      </c>
      <c r="AX428" s="13" t="s">
        <v>84</v>
      </c>
      <c r="AY428" s="255" t="s">
        <v>162</v>
      </c>
    </row>
    <row r="429" s="2" customFormat="1" ht="16.5" customHeight="1">
      <c r="A429" s="40"/>
      <c r="B429" s="41"/>
      <c r="C429" s="228" t="s">
        <v>691</v>
      </c>
      <c r="D429" s="228" t="s">
        <v>164</v>
      </c>
      <c r="E429" s="229" t="s">
        <v>1928</v>
      </c>
      <c r="F429" s="230" t="s">
        <v>1929</v>
      </c>
      <c r="G429" s="231" t="s">
        <v>202</v>
      </c>
      <c r="H429" s="232">
        <v>5.2000000000000002</v>
      </c>
      <c r="I429" s="233"/>
      <c r="J429" s="234">
        <f>ROUND(I429*H429,2)</f>
        <v>0</v>
      </c>
      <c r="K429" s="230" t="s">
        <v>168</v>
      </c>
      <c r="L429" s="46"/>
      <c r="M429" s="235" t="s">
        <v>19</v>
      </c>
      <c r="N429" s="236" t="s">
        <v>47</v>
      </c>
      <c r="O429" s="86"/>
      <c r="P429" s="237">
        <f>O429*H429</f>
        <v>0</v>
      </c>
      <c r="Q429" s="237">
        <v>3.0000000000000001E-05</v>
      </c>
      <c r="R429" s="237">
        <f>Q429*H429</f>
        <v>0.000156</v>
      </c>
      <c r="S429" s="237">
        <v>0</v>
      </c>
      <c r="T429" s="238">
        <f>S429*H429</f>
        <v>0</v>
      </c>
      <c r="U429" s="40"/>
      <c r="V429" s="40"/>
      <c r="W429" s="40"/>
      <c r="X429" s="40"/>
      <c r="Y429" s="40"/>
      <c r="Z429" s="40"/>
      <c r="AA429" s="40"/>
      <c r="AB429" s="40"/>
      <c r="AC429" s="40"/>
      <c r="AD429" s="40"/>
      <c r="AE429" s="40"/>
      <c r="AR429" s="239" t="s">
        <v>262</v>
      </c>
      <c r="AT429" s="239" t="s">
        <v>164</v>
      </c>
      <c r="AU429" s="239" t="s">
        <v>86</v>
      </c>
      <c r="AY429" s="19" t="s">
        <v>162</v>
      </c>
      <c r="BE429" s="240">
        <f>IF(N429="základní",J429,0)</f>
        <v>0</v>
      </c>
      <c r="BF429" s="240">
        <f>IF(N429="snížená",J429,0)</f>
        <v>0</v>
      </c>
      <c r="BG429" s="240">
        <f>IF(N429="zákl. přenesená",J429,0)</f>
        <v>0</v>
      </c>
      <c r="BH429" s="240">
        <f>IF(N429="sníž. přenesená",J429,0)</f>
        <v>0</v>
      </c>
      <c r="BI429" s="240">
        <f>IF(N429="nulová",J429,0)</f>
        <v>0</v>
      </c>
      <c r="BJ429" s="19" t="s">
        <v>84</v>
      </c>
      <c r="BK429" s="240">
        <f>ROUND(I429*H429,2)</f>
        <v>0</v>
      </c>
      <c r="BL429" s="19" t="s">
        <v>262</v>
      </c>
      <c r="BM429" s="239" t="s">
        <v>1930</v>
      </c>
    </row>
    <row r="430" s="2" customFormat="1">
      <c r="A430" s="40"/>
      <c r="B430" s="41"/>
      <c r="C430" s="42"/>
      <c r="D430" s="241" t="s">
        <v>171</v>
      </c>
      <c r="E430" s="42"/>
      <c r="F430" s="242" t="s">
        <v>1931</v>
      </c>
      <c r="G430" s="42"/>
      <c r="H430" s="42"/>
      <c r="I430" s="148"/>
      <c r="J430" s="42"/>
      <c r="K430" s="42"/>
      <c r="L430" s="46"/>
      <c r="M430" s="243"/>
      <c r="N430" s="244"/>
      <c r="O430" s="86"/>
      <c r="P430" s="86"/>
      <c r="Q430" s="86"/>
      <c r="R430" s="86"/>
      <c r="S430" s="86"/>
      <c r="T430" s="87"/>
      <c r="U430" s="40"/>
      <c r="V430" s="40"/>
      <c r="W430" s="40"/>
      <c r="X430" s="40"/>
      <c r="Y430" s="40"/>
      <c r="Z430" s="40"/>
      <c r="AA430" s="40"/>
      <c r="AB430" s="40"/>
      <c r="AC430" s="40"/>
      <c r="AD430" s="40"/>
      <c r="AE430" s="40"/>
      <c r="AT430" s="19" t="s">
        <v>171</v>
      </c>
      <c r="AU430" s="19" t="s">
        <v>86</v>
      </c>
    </row>
    <row r="431" s="13" customFormat="1">
      <c r="A431" s="13"/>
      <c r="B431" s="245"/>
      <c r="C431" s="246"/>
      <c r="D431" s="241" t="s">
        <v>173</v>
      </c>
      <c r="E431" s="247" t="s">
        <v>19</v>
      </c>
      <c r="F431" s="248" t="s">
        <v>1914</v>
      </c>
      <c r="G431" s="246"/>
      <c r="H431" s="249">
        <v>5.2000000000000002</v>
      </c>
      <c r="I431" s="250"/>
      <c r="J431" s="246"/>
      <c r="K431" s="246"/>
      <c r="L431" s="251"/>
      <c r="M431" s="252"/>
      <c r="N431" s="253"/>
      <c r="O431" s="253"/>
      <c r="P431" s="253"/>
      <c r="Q431" s="253"/>
      <c r="R431" s="253"/>
      <c r="S431" s="253"/>
      <c r="T431" s="254"/>
      <c r="U431" s="13"/>
      <c r="V431" s="13"/>
      <c r="W431" s="13"/>
      <c r="X431" s="13"/>
      <c r="Y431" s="13"/>
      <c r="Z431" s="13"/>
      <c r="AA431" s="13"/>
      <c r="AB431" s="13"/>
      <c r="AC431" s="13"/>
      <c r="AD431" s="13"/>
      <c r="AE431" s="13"/>
      <c r="AT431" s="255" t="s">
        <v>173</v>
      </c>
      <c r="AU431" s="255" t="s">
        <v>86</v>
      </c>
      <c r="AV431" s="13" t="s">
        <v>86</v>
      </c>
      <c r="AW431" s="13" t="s">
        <v>37</v>
      </c>
      <c r="AX431" s="13" t="s">
        <v>84</v>
      </c>
      <c r="AY431" s="255" t="s">
        <v>162</v>
      </c>
    </row>
    <row r="432" s="2" customFormat="1" ht="21.75" customHeight="1">
      <c r="A432" s="40"/>
      <c r="B432" s="41"/>
      <c r="C432" s="228" t="s">
        <v>697</v>
      </c>
      <c r="D432" s="228" t="s">
        <v>164</v>
      </c>
      <c r="E432" s="229" t="s">
        <v>1932</v>
      </c>
      <c r="F432" s="230" t="s">
        <v>1933</v>
      </c>
      <c r="G432" s="231" t="s">
        <v>334</v>
      </c>
      <c r="H432" s="232">
        <v>0.099000000000000005</v>
      </c>
      <c r="I432" s="233"/>
      <c r="J432" s="234">
        <f>ROUND(I432*H432,2)</f>
        <v>0</v>
      </c>
      <c r="K432" s="230" t="s">
        <v>168</v>
      </c>
      <c r="L432" s="46"/>
      <c r="M432" s="235" t="s">
        <v>19</v>
      </c>
      <c r="N432" s="236" t="s">
        <v>47</v>
      </c>
      <c r="O432" s="86"/>
      <c r="P432" s="237">
        <f>O432*H432</f>
        <v>0</v>
      </c>
      <c r="Q432" s="237">
        <v>0</v>
      </c>
      <c r="R432" s="237">
        <f>Q432*H432</f>
        <v>0</v>
      </c>
      <c r="S432" s="237">
        <v>0</v>
      </c>
      <c r="T432" s="238">
        <f>S432*H432</f>
        <v>0</v>
      </c>
      <c r="U432" s="40"/>
      <c r="V432" s="40"/>
      <c r="W432" s="40"/>
      <c r="X432" s="40"/>
      <c r="Y432" s="40"/>
      <c r="Z432" s="40"/>
      <c r="AA432" s="40"/>
      <c r="AB432" s="40"/>
      <c r="AC432" s="40"/>
      <c r="AD432" s="40"/>
      <c r="AE432" s="40"/>
      <c r="AR432" s="239" t="s">
        <v>262</v>
      </c>
      <c r="AT432" s="239" t="s">
        <v>164</v>
      </c>
      <c r="AU432" s="239" t="s">
        <v>86</v>
      </c>
      <c r="AY432" s="19" t="s">
        <v>162</v>
      </c>
      <c r="BE432" s="240">
        <f>IF(N432="základní",J432,0)</f>
        <v>0</v>
      </c>
      <c r="BF432" s="240">
        <f>IF(N432="snížená",J432,0)</f>
        <v>0</v>
      </c>
      <c r="BG432" s="240">
        <f>IF(N432="zákl. přenesená",J432,0)</f>
        <v>0</v>
      </c>
      <c r="BH432" s="240">
        <f>IF(N432="sníž. přenesená",J432,0)</f>
        <v>0</v>
      </c>
      <c r="BI432" s="240">
        <f>IF(N432="nulová",J432,0)</f>
        <v>0</v>
      </c>
      <c r="BJ432" s="19" t="s">
        <v>84</v>
      </c>
      <c r="BK432" s="240">
        <f>ROUND(I432*H432,2)</f>
        <v>0</v>
      </c>
      <c r="BL432" s="19" t="s">
        <v>262</v>
      </c>
      <c r="BM432" s="239" t="s">
        <v>1934</v>
      </c>
    </row>
    <row r="433" s="2" customFormat="1">
      <c r="A433" s="40"/>
      <c r="B433" s="41"/>
      <c r="C433" s="42"/>
      <c r="D433" s="241" t="s">
        <v>171</v>
      </c>
      <c r="E433" s="42"/>
      <c r="F433" s="242" t="s">
        <v>1776</v>
      </c>
      <c r="G433" s="42"/>
      <c r="H433" s="42"/>
      <c r="I433" s="148"/>
      <c r="J433" s="42"/>
      <c r="K433" s="42"/>
      <c r="L433" s="46"/>
      <c r="M433" s="243"/>
      <c r="N433" s="244"/>
      <c r="O433" s="86"/>
      <c r="P433" s="86"/>
      <c r="Q433" s="86"/>
      <c r="R433" s="86"/>
      <c r="S433" s="86"/>
      <c r="T433" s="87"/>
      <c r="U433" s="40"/>
      <c r="V433" s="40"/>
      <c r="W433" s="40"/>
      <c r="X433" s="40"/>
      <c r="Y433" s="40"/>
      <c r="Z433" s="40"/>
      <c r="AA433" s="40"/>
      <c r="AB433" s="40"/>
      <c r="AC433" s="40"/>
      <c r="AD433" s="40"/>
      <c r="AE433" s="40"/>
      <c r="AT433" s="19" t="s">
        <v>171</v>
      </c>
      <c r="AU433" s="19" t="s">
        <v>86</v>
      </c>
    </row>
    <row r="434" s="12" customFormat="1" ht="22.8" customHeight="1">
      <c r="A434" s="12"/>
      <c r="B434" s="212"/>
      <c r="C434" s="213"/>
      <c r="D434" s="214" t="s">
        <v>75</v>
      </c>
      <c r="E434" s="226" t="s">
        <v>1935</v>
      </c>
      <c r="F434" s="226" t="s">
        <v>1936</v>
      </c>
      <c r="G434" s="213"/>
      <c r="H434" s="213"/>
      <c r="I434" s="216"/>
      <c r="J434" s="227">
        <f>BK434</f>
        <v>0</v>
      </c>
      <c r="K434" s="213"/>
      <c r="L434" s="218"/>
      <c r="M434" s="219"/>
      <c r="N434" s="220"/>
      <c r="O434" s="220"/>
      <c r="P434" s="221">
        <f>SUM(P435:P443)</f>
        <v>0</v>
      </c>
      <c r="Q434" s="220"/>
      <c r="R434" s="221">
        <f>SUM(R435:R443)</f>
        <v>0.0056600600000000006</v>
      </c>
      <c r="S434" s="220"/>
      <c r="T434" s="222">
        <f>SUM(T435:T443)</f>
        <v>0</v>
      </c>
      <c r="U434" s="12"/>
      <c r="V434" s="12"/>
      <c r="W434" s="12"/>
      <c r="X434" s="12"/>
      <c r="Y434" s="12"/>
      <c r="Z434" s="12"/>
      <c r="AA434" s="12"/>
      <c r="AB434" s="12"/>
      <c r="AC434" s="12"/>
      <c r="AD434" s="12"/>
      <c r="AE434" s="12"/>
      <c r="AR434" s="223" t="s">
        <v>86</v>
      </c>
      <c r="AT434" s="224" t="s">
        <v>75</v>
      </c>
      <c r="AU434" s="224" t="s">
        <v>84</v>
      </c>
      <c r="AY434" s="223" t="s">
        <v>162</v>
      </c>
      <c r="BK434" s="225">
        <f>SUM(BK435:BK443)</f>
        <v>0</v>
      </c>
    </row>
    <row r="435" s="2" customFormat="1" ht="21.75" customHeight="1">
      <c r="A435" s="40"/>
      <c r="B435" s="41"/>
      <c r="C435" s="228" t="s">
        <v>704</v>
      </c>
      <c r="D435" s="228" t="s">
        <v>164</v>
      </c>
      <c r="E435" s="229" t="s">
        <v>1937</v>
      </c>
      <c r="F435" s="230" t="s">
        <v>1938</v>
      </c>
      <c r="G435" s="231" t="s">
        <v>167</v>
      </c>
      <c r="H435" s="232">
        <v>21.832999999999998</v>
      </c>
      <c r="I435" s="233"/>
      <c r="J435" s="234">
        <f>ROUND(I435*H435,2)</f>
        <v>0</v>
      </c>
      <c r="K435" s="230" t="s">
        <v>168</v>
      </c>
      <c r="L435" s="46"/>
      <c r="M435" s="235" t="s">
        <v>19</v>
      </c>
      <c r="N435" s="236" t="s">
        <v>47</v>
      </c>
      <c r="O435" s="86"/>
      <c r="P435" s="237">
        <f>O435*H435</f>
        <v>0</v>
      </c>
      <c r="Q435" s="237">
        <v>0.00022000000000000001</v>
      </c>
      <c r="R435" s="237">
        <f>Q435*H435</f>
        <v>0.0048032600000000002</v>
      </c>
      <c r="S435" s="237">
        <v>0</v>
      </c>
      <c r="T435" s="238">
        <f>S435*H435</f>
        <v>0</v>
      </c>
      <c r="U435" s="40"/>
      <c r="V435" s="40"/>
      <c r="W435" s="40"/>
      <c r="X435" s="40"/>
      <c r="Y435" s="40"/>
      <c r="Z435" s="40"/>
      <c r="AA435" s="40"/>
      <c r="AB435" s="40"/>
      <c r="AC435" s="40"/>
      <c r="AD435" s="40"/>
      <c r="AE435" s="40"/>
      <c r="AR435" s="239" t="s">
        <v>262</v>
      </c>
      <c r="AT435" s="239" t="s">
        <v>164</v>
      </c>
      <c r="AU435" s="239" t="s">
        <v>86</v>
      </c>
      <c r="AY435" s="19" t="s">
        <v>162</v>
      </c>
      <c r="BE435" s="240">
        <f>IF(N435="základní",J435,0)</f>
        <v>0</v>
      </c>
      <c r="BF435" s="240">
        <f>IF(N435="snížená",J435,0)</f>
        <v>0</v>
      </c>
      <c r="BG435" s="240">
        <f>IF(N435="zákl. přenesená",J435,0)</f>
        <v>0</v>
      </c>
      <c r="BH435" s="240">
        <f>IF(N435="sníž. přenesená",J435,0)</f>
        <v>0</v>
      </c>
      <c r="BI435" s="240">
        <f>IF(N435="nulová",J435,0)</f>
        <v>0</v>
      </c>
      <c r="BJ435" s="19" t="s">
        <v>84</v>
      </c>
      <c r="BK435" s="240">
        <f>ROUND(I435*H435,2)</f>
        <v>0</v>
      </c>
      <c r="BL435" s="19" t="s">
        <v>262</v>
      </c>
      <c r="BM435" s="239" t="s">
        <v>1939</v>
      </c>
    </row>
    <row r="436" s="2" customFormat="1">
      <c r="A436" s="40"/>
      <c r="B436" s="41"/>
      <c r="C436" s="42"/>
      <c r="D436" s="241" t="s">
        <v>171</v>
      </c>
      <c r="E436" s="42"/>
      <c r="F436" s="242" t="s">
        <v>1940</v>
      </c>
      <c r="G436" s="42"/>
      <c r="H436" s="42"/>
      <c r="I436" s="148"/>
      <c r="J436" s="42"/>
      <c r="K436" s="42"/>
      <c r="L436" s="46"/>
      <c r="M436" s="243"/>
      <c r="N436" s="244"/>
      <c r="O436" s="86"/>
      <c r="P436" s="86"/>
      <c r="Q436" s="86"/>
      <c r="R436" s="86"/>
      <c r="S436" s="86"/>
      <c r="T436" s="87"/>
      <c r="U436" s="40"/>
      <c r="V436" s="40"/>
      <c r="W436" s="40"/>
      <c r="X436" s="40"/>
      <c r="Y436" s="40"/>
      <c r="Z436" s="40"/>
      <c r="AA436" s="40"/>
      <c r="AB436" s="40"/>
      <c r="AC436" s="40"/>
      <c r="AD436" s="40"/>
      <c r="AE436" s="40"/>
      <c r="AT436" s="19" t="s">
        <v>171</v>
      </c>
      <c r="AU436" s="19" t="s">
        <v>86</v>
      </c>
    </row>
    <row r="437" s="13" customFormat="1">
      <c r="A437" s="13"/>
      <c r="B437" s="245"/>
      <c r="C437" s="246"/>
      <c r="D437" s="241" t="s">
        <v>173</v>
      </c>
      <c r="E437" s="247" t="s">
        <v>19</v>
      </c>
      <c r="F437" s="248" t="s">
        <v>1941</v>
      </c>
      <c r="G437" s="246"/>
      <c r="H437" s="249">
        <v>0.14799999999999999</v>
      </c>
      <c r="I437" s="250"/>
      <c r="J437" s="246"/>
      <c r="K437" s="246"/>
      <c r="L437" s="251"/>
      <c r="M437" s="252"/>
      <c r="N437" s="253"/>
      <c r="O437" s="253"/>
      <c r="P437" s="253"/>
      <c r="Q437" s="253"/>
      <c r="R437" s="253"/>
      <c r="S437" s="253"/>
      <c r="T437" s="254"/>
      <c r="U437" s="13"/>
      <c r="V437" s="13"/>
      <c r="W437" s="13"/>
      <c r="X437" s="13"/>
      <c r="Y437" s="13"/>
      <c r="Z437" s="13"/>
      <c r="AA437" s="13"/>
      <c r="AB437" s="13"/>
      <c r="AC437" s="13"/>
      <c r="AD437" s="13"/>
      <c r="AE437" s="13"/>
      <c r="AT437" s="255" t="s">
        <v>173</v>
      </c>
      <c r="AU437" s="255" t="s">
        <v>86</v>
      </c>
      <c r="AV437" s="13" t="s">
        <v>86</v>
      </c>
      <c r="AW437" s="13" t="s">
        <v>37</v>
      </c>
      <c r="AX437" s="13" t="s">
        <v>76</v>
      </c>
      <c r="AY437" s="255" t="s">
        <v>162</v>
      </c>
    </row>
    <row r="438" s="13" customFormat="1">
      <c r="A438" s="13"/>
      <c r="B438" s="245"/>
      <c r="C438" s="246"/>
      <c r="D438" s="241" t="s">
        <v>173</v>
      </c>
      <c r="E438" s="247" t="s">
        <v>19</v>
      </c>
      <c r="F438" s="248" t="s">
        <v>1820</v>
      </c>
      <c r="G438" s="246"/>
      <c r="H438" s="249">
        <v>0.042999999999999997</v>
      </c>
      <c r="I438" s="250"/>
      <c r="J438" s="246"/>
      <c r="K438" s="246"/>
      <c r="L438" s="251"/>
      <c r="M438" s="252"/>
      <c r="N438" s="253"/>
      <c r="O438" s="253"/>
      <c r="P438" s="253"/>
      <c r="Q438" s="253"/>
      <c r="R438" s="253"/>
      <c r="S438" s="253"/>
      <c r="T438" s="254"/>
      <c r="U438" s="13"/>
      <c r="V438" s="13"/>
      <c r="W438" s="13"/>
      <c r="X438" s="13"/>
      <c r="Y438" s="13"/>
      <c r="Z438" s="13"/>
      <c r="AA438" s="13"/>
      <c r="AB438" s="13"/>
      <c r="AC438" s="13"/>
      <c r="AD438" s="13"/>
      <c r="AE438" s="13"/>
      <c r="AT438" s="255" t="s">
        <v>173</v>
      </c>
      <c r="AU438" s="255" t="s">
        <v>86</v>
      </c>
      <c r="AV438" s="13" t="s">
        <v>86</v>
      </c>
      <c r="AW438" s="13" t="s">
        <v>37</v>
      </c>
      <c r="AX438" s="13" t="s">
        <v>76</v>
      </c>
      <c r="AY438" s="255" t="s">
        <v>162</v>
      </c>
    </row>
    <row r="439" s="13" customFormat="1">
      <c r="A439" s="13"/>
      <c r="B439" s="245"/>
      <c r="C439" s="246"/>
      <c r="D439" s="241" t="s">
        <v>173</v>
      </c>
      <c r="E439" s="247" t="s">
        <v>19</v>
      </c>
      <c r="F439" s="248" t="s">
        <v>1942</v>
      </c>
      <c r="G439" s="246"/>
      <c r="H439" s="249">
        <v>0.13800000000000001</v>
      </c>
      <c r="I439" s="250"/>
      <c r="J439" s="246"/>
      <c r="K439" s="246"/>
      <c r="L439" s="251"/>
      <c r="M439" s="252"/>
      <c r="N439" s="253"/>
      <c r="O439" s="253"/>
      <c r="P439" s="253"/>
      <c r="Q439" s="253"/>
      <c r="R439" s="253"/>
      <c r="S439" s="253"/>
      <c r="T439" s="254"/>
      <c r="U439" s="13"/>
      <c r="V439" s="13"/>
      <c r="W439" s="13"/>
      <c r="X439" s="13"/>
      <c r="Y439" s="13"/>
      <c r="Z439" s="13"/>
      <c r="AA439" s="13"/>
      <c r="AB439" s="13"/>
      <c r="AC439" s="13"/>
      <c r="AD439" s="13"/>
      <c r="AE439" s="13"/>
      <c r="AT439" s="255" t="s">
        <v>173</v>
      </c>
      <c r="AU439" s="255" t="s">
        <v>86</v>
      </c>
      <c r="AV439" s="13" t="s">
        <v>86</v>
      </c>
      <c r="AW439" s="13" t="s">
        <v>37</v>
      </c>
      <c r="AX439" s="13" t="s">
        <v>76</v>
      </c>
      <c r="AY439" s="255" t="s">
        <v>162</v>
      </c>
    </row>
    <row r="440" s="13" customFormat="1">
      <c r="A440" s="13"/>
      <c r="B440" s="245"/>
      <c r="C440" s="246"/>
      <c r="D440" s="241" t="s">
        <v>173</v>
      </c>
      <c r="E440" s="247" t="s">
        <v>19</v>
      </c>
      <c r="F440" s="248" t="s">
        <v>1943</v>
      </c>
      <c r="G440" s="246"/>
      <c r="H440" s="249">
        <v>21.504000000000001</v>
      </c>
      <c r="I440" s="250"/>
      <c r="J440" s="246"/>
      <c r="K440" s="246"/>
      <c r="L440" s="251"/>
      <c r="M440" s="252"/>
      <c r="N440" s="253"/>
      <c r="O440" s="253"/>
      <c r="P440" s="253"/>
      <c r="Q440" s="253"/>
      <c r="R440" s="253"/>
      <c r="S440" s="253"/>
      <c r="T440" s="254"/>
      <c r="U440" s="13"/>
      <c r="V440" s="13"/>
      <c r="W440" s="13"/>
      <c r="X440" s="13"/>
      <c r="Y440" s="13"/>
      <c r="Z440" s="13"/>
      <c r="AA440" s="13"/>
      <c r="AB440" s="13"/>
      <c r="AC440" s="13"/>
      <c r="AD440" s="13"/>
      <c r="AE440" s="13"/>
      <c r="AT440" s="255" t="s">
        <v>173</v>
      </c>
      <c r="AU440" s="255" t="s">
        <v>86</v>
      </c>
      <c r="AV440" s="13" t="s">
        <v>86</v>
      </c>
      <c r="AW440" s="13" t="s">
        <v>37</v>
      </c>
      <c r="AX440" s="13" t="s">
        <v>76</v>
      </c>
      <c r="AY440" s="255" t="s">
        <v>162</v>
      </c>
    </row>
    <row r="441" s="15" customFormat="1">
      <c r="A441" s="15"/>
      <c r="B441" s="267"/>
      <c r="C441" s="268"/>
      <c r="D441" s="241" t="s">
        <v>173</v>
      </c>
      <c r="E441" s="269" t="s">
        <v>19</v>
      </c>
      <c r="F441" s="270" t="s">
        <v>177</v>
      </c>
      <c r="G441" s="268"/>
      <c r="H441" s="271">
        <v>21.832999999999998</v>
      </c>
      <c r="I441" s="272"/>
      <c r="J441" s="268"/>
      <c r="K441" s="268"/>
      <c r="L441" s="273"/>
      <c r="M441" s="274"/>
      <c r="N441" s="275"/>
      <c r="O441" s="275"/>
      <c r="P441" s="275"/>
      <c r="Q441" s="275"/>
      <c r="R441" s="275"/>
      <c r="S441" s="275"/>
      <c r="T441" s="276"/>
      <c r="U441" s="15"/>
      <c r="V441" s="15"/>
      <c r="W441" s="15"/>
      <c r="X441" s="15"/>
      <c r="Y441" s="15"/>
      <c r="Z441" s="15"/>
      <c r="AA441" s="15"/>
      <c r="AB441" s="15"/>
      <c r="AC441" s="15"/>
      <c r="AD441" s="15"/>
      <c r="AE441" s="15"/>
      <c r="AT441" s="277" t="s">
        <v>173</v>
      </c>
      <c r="AU441" s="277" t="s">
        <v>86</v>
      </c>
      <c r="AV441" s="15" t="s">
        <v>169</v>
      </c>
      <c r="AW441" s="15" t="s">
        <v>37</v>
      </c>
      <c r="AX441" s="15" t="s">
        <v>84</v>
      </c>
      <c r="AY441" s="277" t="s">
        <v>162</v>
      </c>
    </row>
    <row r="442" s="2" customFormat="1" ht="16.5" customHeight="1">
      <c r="A442" s="40"/>
      <c r="B442" s="41"/>
      <c r="C442" s="228" t="s">
        <v>713</v>
      </c>
      <c r="D442" s="228" t="s">
        <v>164</v>
      </c>
      <c r="E442" s="229" t="s">
        <v>1944</v>
      </c>
      <c r="F442" s="230" t="s">
        <v>1945</v>
      </c>
      <c r="G442" s="231" t="s">
        <v>167</v>
      </c>
      <c r="H442" s="232">
        <v>2.52</v>
      </c>
      <c r="I442" s="233"/>
      <c r="J442" s="234">
        <f>ROUND(I442*H442,2)</f>
        <v>0</v>
      </c>
      <c r="K442" s="230" t="s">
        <v>168</v>
      </c>
      <c r="L442" s="46"/>
      <c r="M442" s="235" t="s">
        <v>19</v>
      </c>
      <c r="N442" s="236" t="s">
        <v>47</v>
      </c>
      <c r="O442" s="86"/>
      <c r="P442" s="237">
        <f>O442*H442</f>
        <v>0</v>
      </c>
      <c r="Q442" s="237">
        <v>0.00034000000000000002</v>
      </c>
      <c r="R442" s="237">
        <f>Q442*H442</f>
        <v>0.00085680000000000012</v>
      </c>
      <c r="S442" s="237">
        <v>0</v>
      </c>
      <c r="T442" s="238">
        <f>S442*H442</f>
        <v>0</v>
      </c>
      <c r="U442" s="40"/>
      <c r="V442" s="40"/>
      <c r="W442" s="40"/>
      <c r="X442" s="40"/>
      <c r="Y442" s="40"/>
      <c r="Z442" s="40"/>
      <c r="AA442" s="40"/>
      <c r="AB442" s="40"/>
      <c r="AC442" s="40"/>
      <c r="AD442" s="40"/>
      <c r="AE442" s="40"/>
      <c r="AR442" s="239" t="s">
        <v>262</v>
      </c>
      <c r="AT442" s="239" t="s">
        <v>164</v>
      </c>
      <c r="AU442" s="239" t="s">
        <v>86</v>
      </c>
      <c r="AY442" s="19" t="s">
        <v>162</v>
      </c>
      <c r="BE442" s="240">
        <f>IF(N442="základní",J442,0)</f>
        <v>0</v>
      </c>
      <c r="BF442" s="240">
        <f>IF(N442="snížená",J442,0)</f>
        <v>0</v>
      </c>
      <c r="BG442" s="240">
        <f>IF(N442="zákl. přenesená",J442,0)</f>
        <v>0</v>
      </c>
      <c r="BH442" s="240">
        <f>IF(N442="sníž. přenesená",J442,0)</f>
        <v>0</v>
      </c>
      <c r="BI442" s="240">
        <f>IF(N442="nulová",J442,0)</f>
        <v>0</v>
      </c>
      <c r="BJ442" s="19" t="s">
        <v>84</v>
      </c>
      <c r="BK442" s="240">
        <f>ROUND(I442*H442,2)</f>
        <v>0</v>
      </c>
      <c r="BL442" s="19" t="s">
        <v>262</v>
      </c>
      <c r="BM442" s="239" t="s">
        <v>1946</v>
      </c>
    </row>
    <row r="443" s="13" customFormat="1">
      <c r="A443" s="13"/>
      <c r="B443" s="245"/>
      <c r="C443" s="246"/>
      <c r="D443" s="241" t="s">
        <v>173</v>
      </c>
      <c r="E443" s="247" t="s">
        <v>19</v>
      </c>
      <c r="F443" s="248" t="s">
        <v>1836</v>
      </c>
      <c r="G443" s="246"/>
      <c r="H443" s="249">
        <v>2.52</v>
      </c>
      <c r="I443" s="250"/>
      <c r="J443" s="246"/>
      <c r="K443" s="246"/>
      <c r="L443" s="251"/>
      <c r="M443" s="252"/>
      <c r="N443" s="253"/>
      <c r="O443" s="253"/>
      <c r="P443" s="253"/>
      <c r="Q443" s="253"/>
      <c r="R443" s="253"/>
      <c r="S443" s="253"/>
      <c r="T443" s="254"/>
      <c r="U443" s="13"/>
      <c r="V443" s="13"/>
      <c r="W443" s="13"/>
      <c r="X443" s="13"/>
      <c r="Y443" s="13"/>
      <c r="Z443" s="13"/>
      <c r="AA443" s="13"/>
      <c r="AB443" s="13"/>
      <c r="AC443" s="13"/>
      <c r="AD443" s="13"/>
      <c r="AE443" s="13"/>
      <c r="AT443" s="255" t="s">
        <v>173</v>
      </c>
      <c r="AU443" s="255" t="s">
        <v>86</v>
      </c>
      <c r="AV443" s="13" t="s">
        <v>86</v>
      </c>
      <c r="AW443" s="13" t="s">
        <v>37</v>
      </c>
      <c r="AX443" s="13" t="s">
        <v>84</v>
      </c>
      <c r="AY443" s="255" t="s">
        <v>162</v>
      </c>
    </row>
    <row r="444" s="12" customFormat="1" ht="22.8" customHeight="1">
      <c r="A444" s="12"/>
      <c r="B444" s="212"/>
      <c r="C444" s="213"/>
      <c r="D444" s="214" t="s">
        <v>75</v>
      </c>
      <c r="E444" s="226" t="s">
        <v>1947</v>
      </c>
      <c r="F444" s="226" t="s">
        <v>1948</v>
      </c>
      <c r="G444" s="213"/>
      <c r="H444" s="213"/>
      <c r="I444" s="216"/>
      <c r="J444" s="227">
        <f>BK444</f>
        <v>0</v>
      </c>
      <c r="K444" s="213"/>
      <c r="L444" s="218"/>
      <c r="M444" s="219"/>
      <c r="N444" s="220"/>
      <c r="O444" s="220"/>
      <c r="P444" s="221">
        <f>SUM(P445:P448)</f>
        <v>0</v>
      </c>
      <c r="Q444" s="220"/>
      <c r="R444" s="221">
        <f>SUM(R445:R448)</f>
        <v>0.00187356</v>
      </c>
      <c r="S444" s="220"/>
      <c r="T444" s="222">
        <f>SUM(T445:T448)</f>
        <v>0</v>
      </c>
      <c r="U444" s="12"/>
      <c r="V444" s="12"/>
      <c r="W444" s="12"/>
      <c r="X444" s="12"/>
      <c r="Y444" s="12"/>
      <c r="Z444" s="12"/>
      <c r="AA444" s="12"/>
      <c r="AB444" s="12"/>
      <c r="AC444" s="12"/>
      <c r="AD444" s="12"/>
      <c r="AE444" s="12"/>
      <c r="AR444" s="223" t="s">
        <v>86</v>
      </c>
      <c r="AT444" s="224" t="s">
        <v>75</v>
      </c>
      <c r="AU444" s="224" t="s">
        <v>84</v>
      </c>
      <c r="AY444" s="223" t="s">
        <v>162</v>
      </c>
      <c r="BK444" s="225">
        <f>SUM(BK445:BK448)</f>
        <v>0</v>
      </c>
    </row>
    <row r="445" s="2" customFormat="1" ht="21.75" customHeight="1">
      <c r="A445" s="40"/>
      <c r="B445" s="41"/>
      <c r="C445" s="228" t="s">
        <v>717</v>
      </c>
      <c r="D445" s="228" t="s">
        <v>164</v>
      </c>
      <c r="E445" s="229" t="s">
        <v>1949</v>
      </c>
      <c r="F445" s="230" t="s">
        <v>1950</v>
      </c>
      <c r="G445" s="231" t="s">
        <v>167</v>
      </c>
      <c r="H445" s="232">
        <v>14.412000000000001</v>
      </c>
      <c r="I445" s="233"/>
      <c r="J445" s="234">
        <f>ROUND(I445*H445,2)</f>
        <v>0</v>
      </c>
      <c r="K445" s="230" t="s">
        <v>168</v>
      </c>
      <c r="L445" s="46"/>
      <c r="M445" s="235" t="s">
        <v>19</v>
      </c>
      <c r="N445" s="236" t="s">
        <v>47</v>
      </c>
      <c r="O445" s="86"/>
      <c r="P445" s="237">
        <f>O445*H445</f>
        <v>0</v>
      </c>
      <c r="Q445" s="237">
        <v>0.00012999999999999999</v>
      </c>
      <c r="R445" s="237">
        <f>Q445*H445</f>
        <v>0.00187356</v>
      </c>
      <c r="S445" s="237">
        <v>0</v>
      </c>
      <c r="T445" s="238">
        <f>S445*H445</f>
        <v>0</v>
      </c>
      <c r="U445" s="40"/>
      <c r="V445" s="40"/>
      <c r="W445" s="40"/>
      <c r="X445" s="40"/>
      <c r="Y445" s="40"/>
      <c r="Z445" s="40"/>
      <c r="AA445" s="40"/>
      <c r="AB445" s="40"/>
      <c r="AC445" s="40"/>
      <c r="AD445" s="40"/>
      <c r="AE445" s="40"/>
      <c r="AR445" s="239" t="s">
        <v>262</v>
      </c>
      <c r="AT445" s="239" t="s">
        <v>164</v>
      </c>
      <c r="AU445" s="239" t="s">
        <v>86</v>
      </c>
      <c r="AY445" s="19" t="s">
        <v>162</v>
      </c>
      <c r="BE445" s="240">
        <f>IF(N445="základní",J445,0)</f>
        <v>0</v>
      </c>
      <c r="BF445" s="240">
        <f>IF(N445="snížená",J445,0)</f>
        <v>0</v>
      </c>
      <c r="BG445" s="240">
        <f>IF(N445="zákl. přenesená",J445,0)</f>
        <v>0</v>
      </c>
      <c r="BH445" s="240">
        <f>IF(N445="sníž. přenesená",J445,0)</f>
        <v>0</v>
      </c>
      <c r="BI445" s="240">
        <f>IF(N445="nulová",J445,0)</f>
        <v>0</v>
      </c>
      <c r="BJ445" s="19" t="s">
        <v>84</v>
      </c>
      <c r="BK445" s="240">
        <f>ROUND(I445*H445,2)</f>
        <v>0</v>
      </c>
      <c r="BL445" s="19" t="s">
        <v>262</v>
      </c>
      <c r="BM445" s="239" t="s">
        <v>1951</v>
      </c>
    </row>
    <row r="446" s="13" customFormat="1">
      <c r="A446" s="13"/>
      <c r="B446" s="245"/>
      <c r="C446" s="246"/>
      <c r="D446" s="241" t="s">
        <v>173</v>
      </c>
      <c r="E446" s="247" t="s">
        <v>19</v>
      </c>
      <c r="F446" s="248" t="s">
        <v>1952</v>
      </c>
      <c r="G446" s="246"/>
      <c r="H446" s="249">
        <v>12.012000000000001</v>
      </c>
      <c r="I446" s="250"/>
      <c r="J446" s="246"/>
      <c r="K446" s="246"/>
      <c r="L446" s="251"/>
      <c r="M446" s="252"/>
      <c r="N446" s="253"/>
      <c r="O446" s="253"/>
      <c r="P446" s="253"/>
      <c r="Q446" s="253"/>
      <c r="R446" s="253"/>
      <c r="S446" s="253"/>
      <c r="T446" s="254"/>
      <c r="U446" s="13"/>
      <c r="V446" s="13"/>
      <c r="W446" s="13"/>
      <c r="X446" s="13"/>
      <c r="Y446" s="13"/>
      <c r="Z446" s="13"/>
      <c r="AA446" s="13"/>
      <c r="AB446" s="13"/>
      <c r="AC446" s="13"/>
      <c r="AD446" s="13"/>
      <c r="AE446" s="13"/>
      <c r="AT446" s="255" t="s">
        <v>173</v>
      </c>
      <c r="AU446" s="255" t="s">
        <v>86</v>
      </c>
      <c r="AV446" s="13" t="s">
        <v>86</v>
      </c>
      <c r="AW446" s="13" t="s">
        <v>37</v>
      </c>
      <c r="AX446" s="13" t="s">
        <v>76</v>
      </c>
      <c r="AY446" s="255" t="s">
        <v>162</v>
      </c>
    </row>
    <row r="447" s="13" customFormat="1">
      <c r="A447" s="13"/>
      <c r="B447" s="245"/>
      <c r="C447" s="246"/>
      <c r="D447" s="241" t="s">
        <v>173</v>
      </c>
      <c r="E447" s="247" t="s">
        <v>19</v>
      </c>
      <c r="F447" s="248" t="s">
        <v>1616</v>
      </c>
      <c r="G447" s="246"/>
      <c r="H447" s="249">
        <v>2.3999999999999999</v>
      </c>
      <c r="I447" s="250"/>
      <c r="J447" s="246"/>
      <c r="K447" s="246"/>
      <c r="L447" s="251"/>
      <c r="M447" s="252"/>
      <c r="N447" s="253"/>
      <c r="O447" s="253"/>
      <c r="P447" s="253"/>
      <c r="Q447" s="253"/>
      <c r="R447" s="253"/>
      <c r="S447" s="253"/>
      <c r="T447" s="254"/>
      <c r="U447" s="13"/>
      <c r="V447" s="13"/>
      <c r="W447" s="13"/>
      <c r="X447" s="13"/>
      <c r="Y447" s="13"/>
      <c r="Z447" s="13"/>
      <c r="AA447" s="13"/>
      <c r="AB447" s="13"/>
      <c r="AC447" s="13"/>
      <c r="AD447" s="13"/>
      <c r="AE447" s="13"/>
      <c r="AT447" s="255" t="s">
        <v>173</v>
      </c>
      <c r="AU447" s="255" t="s">
        <v>86</v>
      </c>
      <c r="AV447" s="13" t="s">
        <v>86</v>
      </c>
      <c r="AW447" s="13" t="s">
        <v>37</v>
      </c>
      <c r="AX447" s="13" t="s">
        <v>76</v>
      </c>
      <c r="AY447" s="255" t="s">
        <v>162</v>
      </c>
    </row>
    <row r="448" s="15" customFormat="1">
      <c r="A448" s="15"/>
      <c r="B448" s="267"/>
      <c r="C448" s="268"/>
      <c r="D448" s="241" t="s">
        <v>173</v>
      </c>
      <c r="E448" s="269" t="s">
        <v>19</v>
      </c>
      <c r="F448" s="270" t="s">
        <v>177</v>
      </c>
      <c r="G448" s="268"/>
      <c r="H448" s="271">
        <v>14.412000000000001</v>
      </c>
      <c r="I448" s="272"/>
      <c r="J448" s="268"/>
      <c r="K448" s="268"/>
      <c r="L448" s="273"/>
      <c r="M448" s="274"/>
      <c r="N448" s="275"/>
      <c r="O448" s="275"/>
      <c r="P448" s="275"/>
      <c r="Q448" s="275"/>
      <c r="R448" s="275"/>
      <c r="S448" s="275"/>
      <c r="T448" s="276"/>
      <c r="U448" s="15"/>
      <c r="V448" s="15"/>
      <c r="W448" s="15"/>
      <c r="X448" s="15"/>
      <c r="Y448" s="15"/>
      <c r="Z448" s="15"/>
      <c r="AA448" s="15"/>
      <c r="AB448" s="15"/>
      <c r="AC448" s="15"/>
      <c r="AD448" s="15"/>
      <c r="AE448" s="15"/>
      <c r="AT448" s="277" t="s">
        <v>173</v>
      </c>
      <c r="AU448" s="277" t="s">
        <v>86</v>
      </c>
      <c r="AV448" s="15" t="s">
        <v>169</v>
      </c>
      <c r="AW448" s="15" t="s">
        <v>37</v>
      </c>
      <c r="AX448" s="15" t="s">
        <v>84</v>
      </c>
      <c r="AY448" s="277" t="s">
        <v>162</v>
      </c>
    </row>
    <row r="449" s="12" customFormat="1" ht="25.92" customHeight="1">
      <c r="A449" s="12"/>
      <c r="B449" s="212"/>
      <c r="C449" s="213"/>
      <c r="D449" s="214" t="s">
        <v>75</v>
      </c>
      <c r="E449" s="215" t="s">
        <v>346</v>
      </c>
      <c r="F449" s="215" t="s">
        <v>732</v>
      </c>
      <c r="G449" s="213"/>
      <c r="H449" s="213"/>
      <c r="I449" s="216"/>
      <c r="J449" s="217">
        <f>BK449</f>
        <v>0</v>
      </c>
      <c r="K449" s="213"/>
      <c r="L449" s="218"/>
      <c r="M449" s="219"/>
      <c r="N449" s="220"/>
      <c r="O449" s="220"/>
      <c r="P449" s="221">
        <f>P450</f>
        <v>0</v>
      </c>
      <c r="Q449" s="220"/>
      <c r="R449" s="221">
        <f>R450</f>
        <v>0</v>
      </c>
      <c r="S449" s="220"/>
      <c r="T449" s="222">
        <f>T450</f>
        <v>0</v>
      </c>
      <c r="U449" s="12"/>
      <c r="V449" s="12"/>
      <c r="W449" s="12"/>
      <c r="X449" s="12"/>
      <c r="Y449" s="12"/>
      <c r="Z449" s="12"/>
      <c r="AA449" s="12"/>
      <c r="AB449" s="12"/>
      <c r="AC449" s="12"/>
      <c r="AD449" s="12"/>
      <c r="AE449" s="12"/>
      <c r="AR449" s="223" t="s">
        <v>176</v>
      </c>
      <c r="AT449" s="224" t="s">
        <v>75</v>
      </c>
      <c r="AU449" s="224" t="s">
        <v>76</v>
      </c>
      <c r="AY449" s="223" t="s">
        <v>162</v>
      </c>
      <c r="BK449" s="225">
        <f>BK450</f>
        <v>0</v>
      </c>
    </row>
    <row r="450" s="12" customFormat="1" ht="22.8" customHeight="1">
      <c r="A450" s="12"/>
      <c r="B450" s="212"/>
      <c r="C450" s="213"/>
      <c r="D450" s="214" t="s">
        <v>75</v>
      </c>
      <c r="E450" s="226" t="s">
        <v>1418</v>
      </c>
      <c r="F450" s="226" t="s">
        <v>1419</v>
      </c>
      <c r="G450" s="213"/>
      <c r="H450" s="213"/>
      <c r="I450" s="216"/>
      <c r="J450" s="227">
        <f>BK450</f>
        <v>0</v>
      </c>
      <c r="K450" s="213"/>
      <c r="L450" s="218"/>
      <c r="M450" s="219"/>
      <c r="N450" s="220"/>
      <c r="O450" s="220"/>
      <c r="P450" s="221">
        <f>P451</f>
        <v>0</v>
      </c>
      <c r="Q450" s="220"/>
      <c r="R450" s="221">
        <f>R451</f>
        <v>0</v>
      </c>
      <c r="S450" s="220"/>
      <c r="T450" s="222">
        <f>T451</f>
        <v>0</v>
      </c>
      <c r="U450" s="12"/>
      <c r="V450" s="12"/>
      <c r="W450" s="12"/>
      <c r="X450" s="12"/>
      <c r="Y450" s="12"/>
      <c r="Z450" s="12"/>
      <c r="AA450" s="12"/>
      <c r="AB450" s="12"/>
      <c r="AC450" s="12"/>
      <c r="AD450" s="12"/>
      <c r="AE450" s="12"/>
      <c r="AR450" s="223" t="s">
        <v>176</v>
      </c>
      <c r="AT450" s="224" t="s">
        <v>75</v>
      </c>
      <c r="AU450" s="224" t="s">
        <v>84</v>
      </c>
      <c r="AY450" s="223" t="s">
        <v>162</v>
      </c>
      <c r="BK450" s="225">
        <f>BK451</f>
        <v>0</v>
      </c>
    </row>
    <row r="451" s="12" customFormat="1" ht="20.88" customHeight="1">
      <c r="A451" s="12"/>
      <c r="B451" s="212"/>
      <c r="C451" s="213"/>
      <c r="D451" s="214" t="s">
        <v>75</v>
      </c>
      <c r="E451" s="226" t="s">
        <v>1953</v>
      </c>
      <c r="F451" s="226" t="s">
        <v>1954</v>
      </c>
      <c r="G451" s="213"/>
      <c r="H451" s="213"/>
      <c r="I451" s="216"/>
      <c r="J451" s="227">
        <f>BK451</f>
        <v>0</v>
      </c>
      <c r="K451" s="213"/>
      <c r="L451" s="218"/>
      <c r="M451" s="219"/>
      <c r="N451" s="220"/>
      <c r="O451" s="220"/>
      <c r="P451" s="221">
        <f>SUM(P452:P469)</f>
        <v>0</v>
      </c>
      <c r="Q451" s="220"/>
      <c r="R451" s="221">
        <f>SUM(R452:R469)</f>
        <v>0</v>
      </c>
      <c r="S451" s="220"/>
      <c r="T451" s="222">
        <f>SUM(T452:T469)</f>
        <v>0</v>
      </c>
      <c r="U451" s="12"/>
      <c r="V451" s="12"/>
      <c r="W451" s="12"/>
      <c r="X451" s="12"/>
      <c r="Y451" s="12"/>
      <c r="Z451" s="12"/>
      <c r="AA451" s="12"/>
      <c r="AB451" s="12"/>
      <c r="AC451" s="12"/>
      <c r="AD451" s="12"/>
      <c r="AE451" s="12"/>
      <c r="AR451" s="223" t="s">
        <v>176</v>
      </c>
      <c r="AT451" s="224" t="s">
        <v>75</v>
      </c>
      <c r="AU451" s="224" t="s">
        <v>86</v>
      </c>
      <c r="AY451" s="223" t="s">
        <v>162</v>
      </c>
      <c r="BK451" s="225">
        <f>SUM(BK452:BK469)</f>
        <v>0</v>
      </c>
    </row>
    <row r="452" s="2" customFormat="1" ht="16.5" customHeight="1">
      <c r="A452" s="40"/>
      <c r="B452" s="41"/>
      <c r="C452" s="228" t="s">
        <v>722</v>
      </c>
      <c r="D452" s="228" t="s">
        <v>164</v>
      </c>
      <c r="E452" s="229" t="s">
        <v>1955</v>
      </c>
      <c r="F452" s="230" t="s">
        <v>1956</v>
      </c>
      <c r="G452" s="231" t="s">
        <v>1424</v>
      </c>
      <c r="H452" s="232">
        <v>1</v>
      </c>
      <c r="I452" s="233"/>
      <c r="J452" s="234">
        <f>ROUND(I452*H452,2)</f>
        <v>0</v>
      </c>
      <c r="K452" s="230" t="s">
        <v>19</v>
      </c>
      <c r="L452" s="46"/>
      <c r="M452" s="235" t="s">
        <v>19</v>
      </c>
      <c r="N452" s="236" t="s">
        <v>47</v>
      </c>
      <c r="O452" s="86"/>
      <c r="P452" s="237">
        <f>O452*H452</f>
        <v>0</v>
      </c>
      <c r="Q452" s="237">
        <v>0</v>
      </c>
      <c r="R452" s="237">
        <f>Q452*H452</f>
        <v>0</v>
      </c>
      <c r="S452" s="237">
        <v>0</v>
      </c>
      <c r="T452" s="238">
        <f>S452*H452</f>
        <v>0</v>
      </c>
      <c r="U452" s="40"/>
      <c r="V452" s="40"/>
      <c r="W452" s="40"/>
      <c r="X452" s="40"/>
      <c r="Y452" s="40"/>
      <c r="Z452" s="40"/>
      <c r="AA452" s="40"/>
      <c r="AB452" s="40"/>
      <c r="AC452" s="40"/>
      <c r="AD452" s="40"/>
      <c r="AE452" s="40"/>
      <c r="AR452" s="239" t="s">
        <v>519</v>
      </c>
      <c r="AT452" s="239" t="s">
        <v>164</v>
      </c>
      <c r="AU452" s="239" t="s">
        <v>176</v>
      </c>
      <c r="AY452" s="19" t="s">
        <v>162</v>
      </c>
      <c r="BE452" s="240">
        <f>IF(N452="základní",J452,0)</f>
        <v>0</v>
      </c>
      <c r="BF452" s="240">
        <f>IF(N452="snížená",J452,0)</f>
        <v>0</v>
      </c>
      <c r="BG452" s="240">
        <f>IF(N452="zákl. přenesená",J452,0)</f>
        <v>0</v>
      </c>
      <c r="BH452" s="240">
        <f>IF(N452="sníž. přenesená",J452,0)</f>
        <v>0</v>
      </c>
      <c r="BI452" s="240">
        <f>IF(N452="nulová",J452,0)</f>
        <v>0</v>
      </c>
      <c r="BJ452" s="19" t="s">
        <v>84</v>
      </c>
      <c r="BK452" s="240">
        <f>ROUND(I452*H452,2)</f>
        <v>0</v>
      </c>
      <c r="BL452" s="19" t="s">
        <v>519</v>
      </c>
      <c r="BM452" s="239" t="s">
        <v>1957</v>
      </c>
    </row>
    <row r="453" s="2" customFormat="1" ht="16.5" customHeight="1">
      <c r="A453" s="40"/>
      <c r="B453" s="41"/>
      <c r="C453" s="228" t="s">
        <v>727</v>
      </c>
      <c r="D453" s="228" t="s">
        <v>164</v>
      </c>
      <c r="E453" s="229" t="s">
        <v>1958</v>
      </c>
      <c r="F453" s="230" t="s">
        <v>1959</v>
      </c>
      <c r="G453" s="231" t="s">
        <v>202</v>
      </c>
      <c r="H453" s="232">
        <v>50</v>
      </c>
      <c r="I453" s="233"/>
      <c r="J453" s="234">
        <f>ROUND(I453*H453,2)</f>
        <v>0</v>
      </c>
      <c r="K453" s="230" t="s">
        <v>19</v>
      </c>
      <c r="L453" s="46"/>
      <c r="M453" s="235" t="s">
        <v>19</v>
      </c>
      <c r="N453" s="236" t="s">
        <v>47</v>
      </c>
      <c r="O453" s="86"/>
      <c r="P453" s="237">
        <f>O453*H453</f>
        <v>0</v>
      </c>
      <c r="Q453" s="237">
        <v>0</v>
      </c>
      <c r="R453" s="237">
        <f>Q453*H453</f>
        <v>0</v>
      </c>
      <c r="S453" s="237">
        <v>0</v>
      </c>
      <c r="T453" s="238">
        <f>S453*H453</f>
        <v>0</v>
      </c>
      <c r="U453" s="40"/>
      <c r="V453" s="40"/>
      <c r="W453" s="40"/>
      <c r="X453" s="40"/>
      <c r="Y453" s="40"/>
      <c r="Z453" s="40"/>
      <c r="AA453" s="40"/>
      <c r="AB453" s="40"/>
      <c r="AC453" s="40"/>
      <c r="AD453" s="40"/>
      <c r="AE453" s="40"/>
      <c r="AR453" s="239" t="s">
        <v>519</v>
      </c>
      <c r="AT453" s="239" t="s">
        <v>164</v>
      </c>
      <c r="AU453" s="239" t="s">
        <v>176</v>
      </c>
      <c r="AY453" s="19" t="s">
        <v>162</v>
      </c>
      <c r="BE453" s="240">
        <f>IF(N453="základní",J453,0)</f>
        <v>0</v>
      </c>
      <c r="BF453" s="240">
        <f>IF(N453="snížená",J453,0)</f>
        <v>0</v>
      </c>
      <c r="BG453" s="240">
        <f>IF(N453="zákl. přenesená",J453,0)</f>
        <v>0</v>
      </c>
      <c r="BH453" s="240">
        <f>IF(N453="sníž. přenesená",J453,0)</f>
        <v>0</v>
      </c>
      <c r="BI453" s="240">
        <f>IF(N453="nulová",J453,0)</f>
        <v>0</v>
      </c>
      <c r="BJ453" s="19" t="s">
        <v>84</v>
      </c>
      <c r="BK453" s="240">
        <f>ROUND(I453*H453,2)</f>
        <v>0</v>
      </c>
      <c r="BL453" s="19" t="s">
        <v>519</v>
      </c>
      <c r="BM453" s="239" t="s">
        <v>1960</v>
      </c>
    </row>
    <row r="454" s="2" customFormat="1" ht="16.5" customHeight="1">
      <c r="A454" s="40"/>
      <c r="B454" s="41"/>
      <c r="C454" s="228" t="s">
        <v>735</v>
      </c>
      <c r="D454" s="228" t="s">
        <v>164</v>
      </c>
      <c r="E454" s="229" t="s">
        <v>1961</v>
      </c>
      <c r="F454" s="230" t="s">
        <v>1962</v>
      </c>
      <c r="G454" s="231" t="s">
        <v>202</v>
      </c>
      <c r="H454" s="232">
        <v>20</v>
      </c>
      <c r="I454" s="233"/>
      <c r="J454" s="234">
        <f>ROUND(I454*H454,2)</f>
        <v>0</v>
      </c>
      <c r="K454" s="230" t="s">
        <v>19</v>
      </c>
      <c r="L454" s="46"/>
      <c r="M454" s="235" t="s">
        <v>19</v>
      </c>
      <c r="N454" s="236" t="s">
        <v>47</v>
      </c>
      <c r="O454" s="86"/>
      <c r="P454" s="237">
        <f>O454*H454</f>
        <v>0</v>
      </c>
      <c r="Q454" s="237">
        <v>0</v>
      </c>
      <c r="R454" s="237">
        <f>Q454*H454</f>
        <v>0</v>
      </c>
      <c r="S454" s="237">
        <v>0</v>
      </c>
      <c r="T454" s="238">
        <f>S454*H454</f>
        <v>0</v>
      </c>
      <c r="U454" s="40"/>
      <c r="V454" s="40"/>
      <c r="W454" s="40"/>
      <c r="X454" s="40"/>
      <c r="Y454" s="40"/>
      <c r="Z454" s="40"/>
      <c r="AA454" s="40"/>
      <c r="AB454" s="40"/>
      <c r="AC454" s="40"/>
      <c r="AD454" s="40"/>
      <c r="AE454" s="40"/>
      <c r="AR454" s="239" t="s">
        <v>519</v>
      </c>
      <c r="AT454" s="239" t="s">
        <v>164</v>
      </c>
      <c r="AU454" s="239" t="s">
        <v>176</v>
      </c>
      <c r="AY454" s="19" t="s">
        <v>162</v>
      </c>
      <c r="BE454" s="240">
        <f>IF(N454="základní",J454,0)</f>
        <v>0</v>
      </c>
      <c r="BF454" s="240">
        <f>IF(N454="snížená",J454,0)</f>
        <v>0</v>
      </c>
      <c r="BG454" s="240">
        <f>IF(N454="zákl. přenesená",J454,0)</f>
        <v>0</v>
      </c>
      <c r="BH454" s="240">
        <f>IF(N454="sníž. přenesená",J454,0)</f>
        <v>0</v>
      </c>
      <c r="BI454" s="240">
        <f>IF(N454="nulová",J454,0)</f>
        <v>0</v>
      </c>
      <c r="BJ454" s="19" t="s">
        <v>84</v>
      </c>
      <c r="BK454" s="240">
        <f>ROUND(I454*H454,2)</f>
        <v>0</v>
      </c>
      <c r="BL454" s="19" t="s">
        <v>519</v>
      </c>
      <c r="BM454" s="239" t="s">
        <v>1963</v>
      </c>
    </row>
    <row r="455" s="2" customFormat="1" ht="16.5" customHeight="1">
      <c r="A455" s="40"/>
      <c r="B455" s="41"/>
      <c r="C455" s="228" t="s">
        <v>739</v>
      </c>
      <c r="D455" s="228" t="s">
        <v>164</v>
      </c>
      <c r="E455" s="229" t="s">
        <v>1964</v>
      </c>
      <c r="F455" s="230" t="s">
        <v>1965</v>
      </c>
      <c r="G455" s="231" t="s">
        <v>202</v>
      </c>
      <c r="H455" s="232">
        <v>10</v>
      </c>
      <c r="I455" s="233"/>
      <c r="J455" s="234">
        <f>ROUND(I455*H455,2)</f>
        <v>0</v>
      </c>
      <c r="K455" s="230" t="s">
        <v>19</v>
      </c>
      <c r="L455" s="46"/>
      <c r="M455" s="235" t="s">
        <v>19</v>
      </c>
      <c r="N455" s="236" t="s">
        <v>47</v>
      </c>
      <c r="O455" s="86"/>
      <c r="P455" s="237">
        <f>O455*H455</f>
        <v>0</v>
      </c>
      <c r="Q455" s="237">
        <v>0</v>
      </c>
      <c r="R455" s="237">
        <f>Q455*H455</f>
        <v>0</v>
      </c>
      <c r="S455" s="237">
        <v>0</v>
      </c>
      <c r="T455" s="238">
        <f>S455*H455</f>
        <v>0</v>
      </c>
      <c r="U455" s="40"/>
      <c r="V455" s="40"/>
      <c r="W455" s="40"/>
      <c r="X455" s="40"/>
      <c r="Y455" s="40"/>
      <c r="Z455" s="40"/>
      <c r="AA455" s="40"/>
      <c r="AB455" s="40"/>
      <c r="AC455" s="40"/>
      <c r="AD455" s="40"/>
      <c r="AE455" s="40"/>
      <c r="AR455" s="239" t="s">
        <v>519</v>
      </c>
      <c r="AT455" s="239" t="s">
        <v>164</v>
      </c>
      <c r="AU455" s="239" t="s">
        <v>176</v>
      </c>
      <c r="AY455" s="19" t="s">
        <v>162</v>
      </c>
      <c r="BE455" s="240">
        <f>IF(N455="základní",J455,0)</f>
        <v>0</v>
      </c>
      <c r="BF455" s="240">
        <f>IF(N455="snížená",J455,0)</f>
        <v>0</v>
      </c>
      <c r="BG455" s="240">
        <f>IF(N455="zákl. přenesená",J455,0)</f>
        <v>0</v>
      </c>
      <c r="BH455" s="240">
        <f>IF(N455="sníž. přenesená",J455,0)</f>
        <v>0</v>
      </c>
      <c r="BI455" s="240">
        <f>IF(N455="nulová",J455,0)</f>
        <v>0</v>
      </c>
      <c r="BJ455" s="19" t="s">
        <v>84</v>
      </c>
      <c r="BK455" s="240">
        <f>ROUND(I455*H455,2)</f>
        <v>0</v>
      </c>
      <c r="BL455" s="19" t="s">
        <v>519</v>
      </c>
      <c r="BM455" s="239" t="s">
        <v>1966</v>
      </c>
    </row>
    <row r="456" s="2" customFormat="1" ht="16.5" customHeight="1">
      <c r="A456" s="40"/>
      <c r="B456" s="41"/>
      <c r="C456" s="228" t="s">
        <v>743</v>
      </c>
      <c r="D456" s="228" t="s">
        <v>164</v>
      </c>
      <c r="E456" s="229" t="s">
        <v>1967</v>
      </c>
      <c r="F456" s="230" t="s">
        <v>1968</v>
      </c>
      <c r="G456" s="231" t="s">
        <v>202</v>
      </c>
      <c r="H456" s="232">
        <v>20</v>
      </c>
      <c r="I456" s="233"/>
      <c r="J456" s="234">
        <f>ROUND(I456*H456,2)</f>
        <v>0</v>
      </c>
      <c r="K456" s="230" t="s">
        <v>19</v>
      </c>
      <c r="L456" s="46"/>
      <c r="M456" s="235" t="s">
        <v>19</v>
      </c>
      <c r="N456" s="236" t="s">
        <v>47</v>
      </c>
      <c r="O456" s="86"/>
      <c r="P456" s="237">
        <f>O456*H456</f>
        <v>0</v>
      </c>
      <c r="Q456" s="237">
        <v>0</v>
      </c>
      <c r="R456" s="237">
        <f>Q456*H456</f>
        <v>0</v>
      </c>
      <c r="S456" s="237">
        <v>0</v>
      </c>
      <c r="T456" s="238">
        <f>S456*H456</f>
        <v>0</v>
      </c>
      <c r="U456" s="40"/>
      <c r="V456" s="40"/>
      <c r="W456" s="40"/>
      <c r="X456" s="40"/>
      <c r="Y456" s="40"/>
      <c r="Z456" s="40"/>
      <c r="AA456" s="40"/>
      <c r="AB456" s="40"/>
      <c r="AC456" s="40"/>
      <c r="AD456" s="40"/>
      <c r="AE456" s="40"/>
      <c r="AR456" s="239" t="s">
        <v>519</v>
      </c>
      <c r="AT456" s="239" t="s">
        <v>164</v>
      </c>
      <c r="AU456" s="239" t="s">
        <v>176</v>
      </c>
      <c r="AY456" s="19" t="s">
        <v>162</v>
      </c>
      <c r="BE456" s="240">
        <f>IF(N456="základní",J456,0)</f>
        <v>0</v>
      </c>
      <c r="BF456" s="240">
        <f>IF(N456="snížená",J456,0)</f>
        <v>0</v>
      </c>
      <c r="BG456" s="240">
        <f>IF(N456="zákl. přenesená",J456,0)</f>
        <v>0</v>
      </c>
      <c r="BH456" s="240">
        <f>IF(N456="sníž. přenesená",J456,0)</f>
        <v>0</v>
      </c>
      <c r="BI456" s="240">
        <f>IF(N456="nulová",J456,0)</f>
        <v>0</v>
      </c>
      <c r="BJ456" s="19" t="s">
        <v>84</v>
      </c>
      <c r="BK456" s="240">
        <f>ROUND(I456*H456,2)</f>
        <v>0</v>
      </c>
      <c r="BL456" s="19" t="s">
        <v>519</v>
      </c>
      <c r="BM456" s="239" t="s">
        <v>1969</v>
      </c>
    </row>
    <row r="457" s="2" customFormat="1" ht="16.5" customHeight="1">
      <c r="A457" s="40"/>
      <c r="B457" s="41"/>
      <c r="C457" s="288" t="s">
        <v>747</v>
      </c>
      <c r="D457" s="288" t="s">
        <v>346</v>
      </c>
      <c r="E457" s="289" t="s">
        <v>1970</v>
      </c>
      <c r="F457" s="290" t="s">
        <v>1971</v>
      </c>
      <c r="G457" s="291" t="s">
        <v>1424</v>
      </c>
      <c r="H457" s="292">
        <v>10</v>
      </c>
      <c r="I457" s="293"/>
      <c r="J457" s="294">
        <f>ROUND(I457*H457,2)</f>
        <v>0</v>
      </c>
      <c r="K457" s="290" t="s">
        <v>19</v>
      </c>
      <c r="L457" s="295"/>
      <c r="M457" s="296" t="s">
        <v>19</v>
      </c>
      <c r="N457" s="297" t="s">
        <v>47</v>
      </c>
      <c r="O457" s="86"/>
      <c r="P457" s="237">
        <f>O457*H457</f>
        <v>0</v>
      </c>
      <c r="Q457" s="237">
        <v>0</v>
      </c>
      <c r="R457" s="237">
        <f>Q457*H457</f>
        <v>0</v>
      </c>
      <c r="S457" s="237">
        <v>0</v>
      </c>
      <c r="T457" s="238">
        <f>S457*H457</f>
        <v>0</v>
      </c>
      <c r="U457" s="40"/>
      <c r="V457" s="40"/>
      <c r="W457" s="40"/>
      <c r="X457" s="40"/>
      <c r="Y457" s="40"/>
      <c r="Z457" s="40"/>
      <c r="AA457" s="40"/>
      <c r="AB457" s="40"/>
      <c r="AC457" s="40"/>
      <c r="AD457" s="40"/>
      <c r="AE457" s="40"/>
      <c r="AR457" s="239" t="s">
        <v>552</v>
      </c>
      <c r="AT457" s="239" t="s">
        <v>346</v>
      </c>
      <c r="AU457" s="239" t="s">
        <v>176</v>
      </c>
      <c r="AY457" s="19" t="s">
        <v>162</v>
      </c>
      <c r="BE457" s="240">
        <f>IF(N457="základní",J457,0)</f>
        <v>0</v>
      </c>
      <c r="BF457" s="240">
        <f>IF(N457="snížená",J457,0)</f>
        <v>0</v>
      </c>
      <c r="BG457" s="240">
        <f>IF(N457="zákl. přenesená",J457,0)</f>
        <v>0</v>
      </c>
      <c r="BH457" s="240">
        <f>IF(N457="sníž. přenesená",J457,0)</f>
        <v>0</v>
      </c>
      <c r="BI457" s="240">
        <f>IF(N457="nulová",J457,0)</f>
        <v>0</v>
      </c>
      <c r="BJ457" s="19" t="s">
        <v>84</v>
      </c>
      <c r="BK457" s="240">
        <f>ROUND(I457*H457,2)</f>
        <v>0</v>
      </c>
      <c r="BL457" s="19" t="s">
        <v>519</v>
      </c>
      <c r="BM457" s="239" t="s">
        <v>1972</v>
      </c>
    </row>
    <row r="458" s="2" customFormat="1" ht="16.5" customHeight="1">
      <c r="A458" s="40"/>
      <c r="B458" s="41"/>
      <c r="C458" s="228" t="s">
        <v>751</v>
      </c>
      <c r="D458" s="228" t="s">
        <v>164</v>
      </c>
      <c r="E458" s="229" t="s">
        <v>1973</v>
      </c>
      <c r="F458" s="230" t="s">
        <v>1974</v>
      </c>
      <c r="G458" s="231" t="s">
        <v>1424</v>
      </c>
      <c r="H458" s="232">
        <v>2</v>
      </c>
      <c r="I458" s="233"/>
      <c r="J458" s="234">
        <f>ROUND(I458*H458,2)</f>
        <v>0</v>
      </c>
      <c r="K458" s="230" t="s">
        <v>19</v>
      </c>
      <c r="L458" s="46"/>
      <c r="M458" s="235" t="s">
        <v>19</v>
      </c>
      <c r="N458" s="236" t="s">
        <v>47</v>
      </c>
      <c r="O458" s="86"/>
      <c r="P458" s="237">
        <f>O458*H458</f>
        <v>0</v>
      </c>
      <c r="Q458" s="237">
        <v>0</v>
      </c>
      <c r="R458" s="237">
        <f>Q458*H458</f>
        <v>0</v>
      </c>
      <c r="S458" s="237">
        <v>0</v>
      </c>
      <c r="T458" s="238">
        <f>S458*H458</f>
        <v>0</v>
      </c>
      <c r="U458" s="40"/>
      <c r="V458" s="40"/>
      <c r="W458" s="40"/>
      <c r="X458" s="40"/>
      <c r="Y458" s="40"/>
      <c r="Z458" s="40"/>
      <c r="AA458" s="40"/>
      <c r="AB458" s="40"/>
      <c r="AC458" s="40"/>
      <c r="AD458" s="40"/>
      <c r="AE458" s="40"/>
      <c r="AR458" s="239" t="s">
        <v>519</v>
      </c>
      <c r="AT458" s="239" t="s">
        <v>164</v>
      </c>
      <c r="AU458" s="239" t="s">
        <v>176</v>
      </c>
      <c r="AY458" s="19" t="s">
        <v>162</v>
      </c>
      <c r="BE458" s="240">
        <f>IF(N458="základní",J458,0)</f>
        <v>0</v>
      </c>
      <c r="BF458" s="240">
        <f>IF(N458="snížená",J458,0)</f>
        <v>0</v>
      </c>
      <c r="BG458" s="240">
        <f>IF(N458="zákl. přenesená",J458,0)</f>
        <v>0</v>
      </c>
      <c r="BH458" s="240">
        <f>IF(N458="sníž. přenesená",J458,0)</f>
        <v>0</v>
      </c>
      <c r="BI458" s="240">
        <f>IF(N458="nulová",J458,0)</f>
        <v>0</v>
      </c>
      <c r="BJ458" s="19" t="s">
        <v>84</v>
      </c>
      <c r="BK458" s="240">
        <f>ROUND(I458*H458,2)</f>
        <v>0</v>
      </c>
      <c r="BL458" s="19" t="s">
        <v>519</v>
      </c>
      <c r="BM458" s="239" t="s">
        <v>1975</v>
      </c>
    </row>
    <row r="459" s="2" customFormat="1" ht="16.5" customHeight="1">
      <c r="A459" s="40"/>
      <c r="B459" s="41"/>
      <c r="C459" s="288" t="s">
        <v>755</v>
      </c>
      <c r="D459" s="288" t="s">
        <v>346</v>
      </c>
      <c r="E459" s="289" t="s">
        <v>1976</v>
      </c>
      <c r="F459" s="290" t="s">
        <v>1977</v>
      </c>
      <c r="G459" s="291" t="s">
        <v>1424</v>
      </c>
      <c r="H459" s="292">
        <v>6</v>
      </c>
      <c r="I459" s="293"/>
      <c r="J459" s="294">
        <f>ROUND(I459*H459,2)</f>
        <v>0</v>
      </c>
      <c r="K459" s="290" t="s">
        <v>19</v>
      </c>
      <c r="L459" s="295"/>
      <c r="M459" s="296" t="s">
        <v>19</v>
      </c>
      <c r="N459" s="297" t="s">
        <v>47</v>
      </c>
      <c r="O459" s="86"/>
      <c r="P459" s="237">
        <f>O459*H459</f>
        <v>0</v>
      </c>
      <c r="Q459" s="237">
        <v>0</v>
      </c>
      <c r="R459" s="237">
        <f>Q459*H459</f>
        <v>0</v>
      </c>
      <c r="S459" s="237">
        <v>0</v>
      </c>
      <c r="T459" s="238">
        <f>S459*H459</f>
        <v>0</v>
      </c>
      <c r="U459" s="40"/>
      <c r="V459" s="40"/>
      <c r="W459" s="40"/>
      <c r="X459" s="40"/>
      <c r="Y459" s="40"/>
      <c r="Z459" s="40"/>
      <c r="AA459" s="40"/>
      <c r="AB459" s="40"/>
      <c r="AC459" s="40"/>
      <c r="AD459" s="40"/>
      <c r="AE459" s="40"/>
      <c r="AR459" s="239" t="s">
        <v>552</v>
      </c>
      <c r="AT459" s="239" t="s">
        <v>346</v>
      </c>
      <c r="AU459" s="239" t="s">
        <v>176</v>
      </c>
      <c r="AY459" s="19" t="s">
        <v>162</v>
      </c>
      <c r="BE459" s="240">
        <f>IF(N459="základní",J459,0)</f>
        <v>0</v>
      </c>
      <c r="BF459" s="240">
        <f>IF(N459="snížená",J459,0)</f>
        <v>0</v>
      </c>
      <c r="BG459" s="240">
        <f>IF(N459="zákl. přenesená",J459,0)</f>
        <v>0</v>
      </c>
      <c r="BH459" s="240">
        <f>IF(N459="sníž. přenesená",J459,0)</f>
        <v>0</v>
      </c>
      <c r="BI459" s="240">
        <f>IF(N459="nulová",J459,0)</f>
        <v>0</v>
      </c>
      <c r="BJ459" s="19" t="s">
        <v>84</v>
      </c>
      <c r="BK459" s="240">
        <f>ROUND(I459*H459,2)</f>
        <v>0</v>
      </c>
      <c r="BL459" s="19" t="s">
        <v>519</v>
      </c>
      <c r="BM459" s="239" t="s">
        <v>1978</v>
      </c>
    </row>
    <row r="460" s="2" customFormat="1" ht="16.5" customHeight="1">
      <c r="A460" s="40"/>
      <c r="B460" s="41"/>
      <c r="C460" s="228" t="s">
        <v>1979</v>
      </c>
      <c r="D460" s="228" t="s">
        <v>164</v>
      </c>
      <c r="E460" s="229" t="s">
        <v>1980</v>
      </c>
      <c r="F460" s="230" t="s">
        <v>1981</v>
      </c>
      <c r="G460" s="231" t="s">
        <v>1424</v>
      </c>
      <c r="H460" s="232">
        <v>2</v>
      </c>
      <c r="I460" s="233"/>
      <c r="J460" s="234">
        <f>ROUND(I460*H460,2)</f>
        <v>0</v>
      </c>
      <c r="K460" s="230" t="s">
        <v>19</v>
      </c>
      <c r="L460" s="46"/>
      <c r="M460" s="235" t="s">
        <v>19</v>
      </c>
      <c r="N460" s="236" t="s">
        <v>47</v>
      </c>
      <c r="O460" s="86"/>
      <c r="P460" s="237">
        <f>O460*H460</f>
        <v>0</v>
      </c>
      <c r="Q460" s="237">
        <v>0</v>
      </c>
      <c r="R460" s="237">
        <f>Q460*H460</f>
        <v>0</v>
      </c>
      <c r="S460" s="237">
        <v>0</v>
      </c>
      <c r="T460" s="238">
        <f>S460*H460</f>
        <v>0</v>
      </c>
      <c r="U460" s="40"/>
      <c r="V460" s="40"/>
      <c r="W460" s="40"/>
      <c r="X460" s="40"/>
      <c r="Y460" s="40"/>
      <c r="Z460" s="40"/>
      <c r="AA460" s="40"/>
      <c r="AB460" s="40"/>
      <c r="AC460" s="40"/>
      <c r="AD460" s="40"/>
      <c r="AE460" s="40"/>
      <c r="AR460" s="239" t="s">
        <v>519</v>
      </c>
      <c r="AT460" s="239" t="s">
        <v>164</v>
      </c>
      <c r="AU460" s="239" t="s">
        <v>176</v>
      </c>
      <c r="AY460" s="19" t="s">
        <v>162</v>
      </c>
      <c r="BE460" s="240">
        <f>IF(N460="základní",J460,0)</f>
        <v>0</v>
      </c>
      <c r="BF460" s="240">
        <f>IF(N460="snížená",J460,0)</f>
        <v>0</v>
      </c>
      <c r="BG460" s="240">
        <f>IF(N460="zákl. přenesená",J460,0)</f>
        <v>0</v>
      </c>
      <c r="BH460" s="240">
        <f>IF(N460="sníž. přenesená",J460,0)</f>
        <v>0</v>
      </c>
      <c r="BI460" s="240">
        <f>IF(N460="nulová",J460,0)</f>
        <v>0</v>
      </c>
      <c r="BJ460" s="19" t="s">
        <v>84</v>
      </c>
      <c r="BK460" s="240">
        <f>ROUND(I460*H460,2)</f>
        <v>0</v>
      </c>
      <c r="BL460" s="19" t="s">
        <v>519</v>
      </c>
      <c r="BM460" s="239" t="s">
        <v>1982</v>
      </c>
    </row>
    <row r="461" s="2" customFormat="1" ht="16.5" customHeight="1">
      <c r="A461" s="40"/>
      <c r="B461" s="41"/>
      <c r="C461" s="288" t="s">
        <v>1983</v>
      </c>
      <c r="D461" s="288" t="s">
        <v>346</v>
      </c>
      <c r="E461" s="289" t="s">
        <v>1984</v>
      </c>
      <c r="F461" s="290" t="s">
        <v>1985</v>
      </c>
      <c r="G461" s="291" t="s">
        <v>1424</v>
      </c>
      <c r="H461" s="292">
        <v>2</v>
      </c>
      <c r="I461" s="293"/>
      <c r="J461" s="294">
        <f>ROUND(I461*H461,2)</f>
        <v>0</v>
      </c>
      <c r="K461" s="290" t="s">
        <v>19</v>
      </c>
      <c r="L461" s="295"/>
      <c r="M461" s="296" t="s">
        <v>19</v>
      </c>
      <c r="N461" s="297" t="s">
        <v>47</v>
      </c>
      <c r="O461" s="86"/>
      <c r="P461" s="237">
        <f>O461*H461</f>
        <v>0</v>
      </c>
      <c r="Q461" s="237">
        <v>0</v>
      </c>
      <c r="R461" s="237">
        <f>Q461*H461</f>
        <v>0</v>
      </c>
      <c r="S461" s="237">
        <v>0</v>
      </c>
      <c r="T461" s="238">
        <f>S461*H461</f>
        <v>0</v>
      </c>
      <c r="U461" s="40"/>
      <c r="V461" s="40"/>
      <c r="W461" s="40"/>
      <c r="X461" s="40"/>
      <c r="Y461" s="40"/>
      <c r="Z461" s="40"/>
      <c r="AA461" s="40"/>
      <c r="AB461" s="40"/>
      <c r="AC461" s="40"/>
      <c r="AD461" s="40"/>
      <c r="AE461" s="40"/>
      <c r="AR461" s="239" t="s">
        <v>552</v>
      </c>
      <c r="AT461" s="239" t="s">
        <v>346</v>
      </c>
      <c r="AU461" s="239" t="s">
        <v>176</v>
      </c>
      <c r="AY461" s="19" t="s">
        <v>162</v>
      </c>
      <c r="BE461" s="240">
        <f>IF(N461="základní",J461,0)</f>
        <v>0</v>
      </c>
      <c r="BF461" s="240">
        <f>IF(N461="snížená",J461,0)</f>
        <v>0</v>
      </c>
      <c r="BG461" s="240">
        <f>IF(N461="zákl. přenesená",J461,0)</f>
        <v>0</v>
      </c>
      <c r="BH461" s="240">
        <f>IF(N461="sníž. přenesená",J461,0)</f>
        <v>0</v>
      </c>
      <c r="BI461" s="240">
        <f>IF(N461="nulová",J461,0)</f>
        <v>0</v>
      </c>
      <c r="BJ461" s="19" t="s">
        <v>84</v>
      </c>
      <c r="BK461" s="240">
        <f>ROUND(I461*H461,2)</f>
        <v>0</v>
      </c>
      <c r="BL461" s="19" t="s">
        <v>519</v>
      </c>
      <c r="BM461" s="239" t="s">
        <v>1986</v>
      </c>
    </row>
    <row r="462" s="2" customFormat="1" ht="16.5" customHeight="1">
      <c r="A462" s="40"/>
      <c r="B462" s="41"/>
      <c r="C462" s="228" t="s">
        <v>1987</v>
      </c>
      <c r="D462" s="228" t="s">
        <v>164</v>
      </c>
      <c r="E462" s="229" t="s">
        <v>1988</v>
      </c>
      <c r="F462" s="230" t="s">
        <v>1989</v>
      </c>
      <c r="G462" s="231" t="s">
        <v>1424</v>
      </c>
      <c r="H462" s="232">
        <v>18</v>
      </c>
      <c r="I462" s="233"/>
      <c r="J462" s="234">
        <f>ROUND(I462*H462,2)</f>
        <v>0</v>
      </c>
      <c r="K462" s="230" t="s">
        <v>19</v>
      </c>
      <c r="L462" s="46"/>
      <c r="M462" s="235" t="s">
        <v>19</v>
      </c>
      <c r="N462" s="236" t="s">
        <v>47</v>
      </c>
      <c r="O462" s="86"/>
      <c r="P462" s="237">
        <f>O462*H462</f>
        <v>0</v>
      </c>
      <c r="Q462" s="237">
        <v>0</v>
      </c>
      <c r="R462" s="237">
        <f>Q462*H462</f>
        <v>0</v>
      </c>
      <c r="S462" s="237">
        <v>0</v>
      </c>
      <c r="T462" s="238">
        <f>S462*H462</f>
        <v>0</v>
      </c>
      <c r="U462" s="40"/>
      <c r="V462" s="40"/>
      <c r="W462" s="40"/>
      <c r="X462" s="40"/>
      <c r="Y462" s="40"/>
      <c r="Z462" s="40"/>
      <c r="AA462" s="40"/>
      <c r="AB462" s="40"/>
      <c r="AC462" s="40"/>
      <c r="AD462" s="40"/>
      <c r="AE462" s="40"/>
      <c r="AR462" s="239" t="s">
        <v>519</v>
      </c>
      <c r="AT462" s="239" t="s">
        <v>164</v>
      </c>
      <c r="AU462" s="239" t="s">
        <v>176</v>
      </c>
      <c r="AY462" s="19" t="s">
        <v>162</v>
      </c>
      <c r="BE462" s="240">
        <f>IF(N462="základní",J462,0)</f>
        <v>0</v>
      </c>
      <c r="BF462" s="240">
        <f>IF(N462="snížená",J462,0)</f>
        <v>0</v>
      </c>
      <c r="BG462" s="240">
        <f>IF(N462="zákl. přenesená",J462,0)</f>
        <v>0</v>
      </c>
      <c r="BH462" s="240">
        <f>IF(N462="sníž. přenesená",J462,0)</f>
        <v>0</v>
      </c>
      <c r="BI462" s="240">
        <f>IF(N462="nulová",J462,0)</f>
        <v>0</v>
      </c>
      <c r="BJ462" s="19" t="s">
        <v>84</v>
      </c>
      <c r="BK462" s="240">
        <f>ROUND(I462*H462,2)</f>
        <v>0</v>
      </c>
      <c r="BL462" s="19" t="s">
        <v>519</v>
      </c>
      <c r="BM462" s="239" t="s">
        <v>1990</v>
      </c>
    </row>
    <row r="463" s="2" customFormat="1" ht="16.5" customHeight="1">
      <c r="A463" s="40"/>
      <c r="B463" s="41"/>
      <c r="C463" s="228" t="s">
        <v>1991</v>
      </c>
      <c r="D463" s="228" t="s">
        <v>164</v>
      </c>
      <c r="E463" s="229" t="s">
        <v>1992</v>
      </c>
      <c r="F463" s="230" t="s">
        <v>1993</v>
      </c>
      <c r="G463" s="231" t="s">
        <v>1424</v>
      </c>
      <c r="H463" s="232">
        <v>6</v>
      </c>
      <c r="I463" s="233"/>
      <c r="J463" s="234">
        <f>ROUND(I463*H463,2)</f>
        <v>0</v>
      </c>
      <c r="K463" s="230" t="s">
        <v>19</v>
      </c>
      <c r="L463" s="46"/>
      <c r="M463" s="235" t="s">
        <v>19</v>
      </c>
      <c r="N463" s="236" t="s">
        <v>47</v>
      </c>
      <c r="O463" s="86"/>
      <c r="P463" s="237">
        <f>O463*H463</f>
        <v>0</v>
      </c>
      <c r="Q463" s="237">
        <v>0</v>
      </c>
      <c r="R463" s="237">
        <f>Q463*H463</f>
        <v>0</v>
      </c>
      <c r="S463" s="237">
        <v>0</v>
      </c>
      <c r="T463" s="238">
        <f>S463*H463</f>
        <v>0</v>
      </c>
      <c r="U463" s="40"/>
      <c r="V463" s="40"/>
      <c r="W463" s="40"/>
      <c r="X463" s="40"/>
      <c r="Y463" s="40"/>
      <c r="Z463" s="40"/>
      <c r="AA463" s="40"/>
      <c r="AB463" s="40"/>
      <c r="AC463" s="40"/>
      <c r="AD463" s="40"/>
      <c r="AE463" s="40"/>
      <c r="AR463" s="239" t="s">
        <v>519</v>
      </c>
      <c r="AT463" s="239" t="s">
        <v>164</v>
      </c>
      <c r="AU463" s="239" t="s">
        <v>176</v>
      </c>
      <c r="AY463" s="19" t="s">
        <v>162</v>
      </c>
      <c r="BE463" s="240">
        <f>IF(N463="základní",J463,0)</f>
        <v>0</v>
      </c>
      <c r="BF463" s="240">
        <f>IF(N463="snížená",J463,0)</f>
        <v>0</v>
      </c>
      <c r="BG463" s="240">
        <f>IF(N463="zákl. přenesená",J463,0)</f>
        <v>0</v>
      </c>
      <c r="BH463" s="240">
        <f>IF(N463="sníž. přenesená",J463,0)</f>
        <v>0</v>
      </c>
      <c r="BI463" s="240">
        <f>IF(N463="nulová",J463,0)</f>
        <v>0</v>
      </c>
      <c r="BJ463" s="19" t="s">
        <v>84</v>
      </c>
      <c r="BK463" s="240">
        <f>ROUND(I463*H463,2)</f>
        <v>0</v>
      </c>
      <c r="BL463" s="19" t="s">
        <v>519</v>
      </c>
      <c r="BM463" s="239" t="s">
        <v>1994</v>
      </c>
    </row>
    <row r="464" s="2" customFormat="1" ht="16.5" customHeight="1">
      <c r="A464" s="40"/>
      <c r="B464" s="41"/>
      <c r="C464" s="228" t="s">
        <v>1995</v>
      </c>
      <c r="D464" s="228" t="s">
        <v>164</v>
      </c>
      <c r="E464" s="229" t="s">
        <v>1996</v>
      </c>
      <c r="F464" s="230" t="s">
        <v>1997</v>
      </c>
      <c r="G464" s="231" t="s">
        <v>1424</v>
      </c>
      <c r="H464" s="232">
        <v>10</v>
      </c>
      <c r="I464" s="233"/>
      <c r="J464" s="234">
        <f>ROUND(I464*H464,2)</f>
        <v>0</v>
      </c>
      <c r="K464" s="230" t="s">
        <v>19</v>
      </c>
      <c r="L464" s="46"/>
      <c r="M464" s="235" t="s">
        <v>19</v>
      </c>
      <c r="N464" s="236" t="s">
        <v>47</v>
      </c>
      <c r="O464" s="86"/>
      <c r="P464" s="237">
        <f>O464*H464</f>
        <v>0</v>
      </c>
      <c r="Q464" s="237">
        <v>0</v>
      </c>
      <c r="R464" s="237">
        <f>Q464*H464</f>
        <v>0</v>
      </c>
      <c r="S464" s="237">
        <v>0</v>
      </c>
      <c r="T464" s="238">
        <f>S464*H464</f>
        <v>0</v>
      </c>
      <c r="U464" s="40"/>
      <c r="V464" s="40"/>
      <c r="W464" s="40"/>
      <c r="X464" s="40"/>
      <c r="Y464" s="40"/>
      <c r="Z464" s="40"/>
      <c r="AA464" s="40"/>
      <c r="AB464" s="40"/>
      <c r="AC464" s="40"/>
      <c r="AD464" s="40"/>
      <c r="AE464" s="40"/>
      <c r="AR464" s="239" t="s">
        <v>519</v>
      </c>
      <c r="AT464" s="239" t="s">
        <v>164</v>
      </c>
      <c r="AU464" s="239" t="s">
        <v>176</v>
      </c>
      <c r="AY464" s="19" t="s">
        <v>162</v>
      </c>
      <c r="BE464" s="240">
        <f>IF(N464="základní",J464,0)</f>
        <v>0</v>
      </c>
      <c r="BF464" s="240">
        <f>IF(N464="snížená",J464,0)</f>
        <v>0</v>
      </c>
      <c r="BG464" s="240">
        <f>IF(N464="zákl. přenesená",J464,0)</f>
        <v>0</v>
      </c>
      <c r="BH464" s="240">
        <f>IF(N464="sníž. přenesená",J464,0)</f>
        <v>0</v>
      </c>
      <c r="BI464" s="240">
        <f>IF(N464="nulová",J464,0)</f>
        <v>0</v>
      </c>
      <c r="BJ464" s="19" t="s">
        <v>84</v>
      </c>
      <c r="BK464" s="240">
        <f>ROUND(I464*H464,2)</f>
        <v>0</v>
      </c>
      <c r="BL464" s="19" t="s">
        <v>519</v>
      </c>
      <c r="BM464" s="239" t="s">
        <v>1998</v>
      </c>
    </row>
    <row r="465" s="2" customFormat="1" ht="16.5" customHeight="1">
      <c r="A465" s="40"/>
      <c r="B465" s="41"/>
      <c r="C465" s="228" t="s">
        <v>1999</v>
      </c>
      <c r="D465" s="228" t="s">
        <v>164</v>
      </c>
      <c r="E465" s="229" t="s">
        <v>2000</v>
      </c>
      <c r="F465" s="230" t="s">
        <v>2001</v>
      </c>
      <c r="G465" s="231" t="s">
        <v>1424</v>
      </c>
      <c r="H465" s="232">
        <v>2</v>
      </c>
      <c r="I465" s="233"/>
      <c r="J465" s="234">
        <f>ROUND(I465*H465,2)</f>
        <v>0</v>
      </c>
      <c r="K465" s="230" t="s">
        <v>19</v>
      </c>
      <c r="L465" s="46"/>
      <c r="M465" s="235" t="s">
        <v>19</v>
      </c>
      <c r="N465" s="236" t="s">
        <v>47</v>
      </c>
      <c r="O465" s="86"/>
      <c r="P465" s="237">
        <f>O465*H465</f>
        <v>0</v>
      </c>
      <c r="Q465" s="237">
        <v>0</v>
      </c>
      <c r="R465" s="237">
        <f>Q465*H465</f>
        <v>0</v>
      </c>
      <c r="S465" s="237">
        <v>0</v>
      </c>
      <c r="T465" s="238">
        <f>S465*H465</f>
        <v>0</v>
      </c>
      <c r="U465" s="40"/>
      <c r="V465" s="40"/>
      <c r="W465" s="40"/>
      <c r="X465" s="40"/>
      <c r="Y465" s="40"/>
      <c r="Z465" s="40"/>
      <c r="AA465" s="40"/>
      <c r="AB465" s="40"/>
      <c r="AC465" s="40"/>
      <c r="AD465" s="40"/>
      <c r="AE465" s="40"/>
      <c r="AR465" s="239" t="s">
        <v>519</v>
      </c>
      <c r="AT465" s="239" t="s">
        <v>164</v>
      </c>
      <c r="AU465" s="239" t="s">
        <v>176</v>
      </c>
      <c r="AY465" s="19" t="s">
        <v>162</v>
      </c>
      <c r="BE465" s="240">
        <f>IF(N465="základní",J465,0)</f>
        <v>0</v>
      </c>
      <c r="BF465" s="240">
        <f>IF(N465="snížená",J465,0)</f>
        <v>0</v>
      </c>
      <c r="BG465" s="240">
        <f>IF(N465="zákl. přenesená",J465,0)</f>
        <v>0</v>
      </c>
      <c r="BH465" s="240">
        <f>IF(N465="sníž. přenesená",J465,0)</f>
        <v>0</v>
      </c>
      <c r="BI465" s="240">
        <f>IF(N465="nulová",J465,0)</f>
        <v>0</v>
      </c>
      <c r="BJ465" s="19" t="s">
        <v>84</v>
      </c>
      <c r="BK465" s="240">
        <f>ROUND(I465*H465,2)</f>
        <v>0</v>
      </c>
      <c r="BL465" s="19" t="s">
        <v>519</v>
      </c>
      <c r="BM465" s="239" t="s">
        <v>2002</v>
      </c>
    </row>
    <row r="466" s="2" customFormat="1" ht="16.5" customHeight="1">
      <c r="A466" s="40"/>
      <c r="B466" s="41"/>
      <c r="C466" s="228" t="s">
        <v>2003</v>
      </c>
      <c r="D466" s="228" t="s">
        <v>164</v>
      </c>
      <c r="E466" s="229" t="s">
        <v>2004</v>
      </c>
      <c r="F466" s="230" t="s">
        <v>2005</v>
      </c>
      <c r="G466" s="231" t="s">
        <v>1424</v>
      </c>
      <c r="H466" s="232">
        <v>6</v>
      </c>
      <c r="I466" s="233"/>
      <c r="J466" s="234">
        <f>ROUND(I466*H466,2)</f>
        <v>0</v>
      </c>
      <c r="K466" s="230" t="s">
        <v>19</v>
      </c>
      <c r="L466" s="46"/>
      <c r="M466" s="235" t="s">
        <v>19</v>
      </c>
      <c r="N466" s="236" t="s">
        <v>47</v>
      </c>
      <c r="O466" s="86"/>
      <c r="P466" s="237">
        <f>O466*H466</f>
        <v>0</v>
      </c>
      <c r="Q466" s="237">
        <v>0</v>
      </c>
      <c r="R466" s="237">
        <f>Q466*H466</f>
        <v>0</v>
      </c>
      <c r="S466" s="237">
        <v>0</v>
      </c>
      <c r="T466" s="238">
        <f>S466*H466</f>
        <v>0</v>
      </c>
      <c r="U466" s="40"/>
      <c r="V466" s="40"/>
      <c r="W466" s="40"/>
      <c r="X466" s="40"/>
      <c r="Y466" s="40"/>
      <c r="Z466" s="40"/>
      <c r="AA466" s="40"/>
      <c r="AB466" s="40"/>
      <c r="AC466" s="40"/>
      <c r="AD466" s="40"/>
      <c r="AE466" s="40"/>
      <c r="AR466" s="239" t="s">
        <v>519</v>
      </c>
      <c r="AT466" s="239" t="s">
        <v>164</v>
      </c>
      <c r="AU466" s="239" t="s">
        <v>176</v>
      </c>
      <c r="AY466" s="19" t="s">
        <v>162</v>
      </c>
      <c r="BE466" s="240">
        <f>IF(N466="základní",J466,0)</f>
        <v>0</v>
      </c>
      <c r="BF466" s="240">
        <f>IF(N466="snížená",J466,0)</f>
        <v>0</v>
      </c>
      <c r="BG466" s="240">
        <f>IF(N466="zákl. přenesená",J466,0)</f>
        <v>0</v>
      </c>
      <c r="BH466" s="240">
        <f>IF(N466="sníž. přenesená",J466,0)</f>
        <v>0</v>
      </c>
      <c r="BI466" s="240">
        <f>IF(N466="nulová",J466,0)</f>
        <v>0</v>
      </c>
      <c r="BJ466" s="19" t="s">
        <v>84</v>
      </c>
      <c r="BK466" s="240">
        <f>ROUND(I466*H466,2)</f>
        <v>0</v>
      </c>
      <c r="BL466" s="19" t="s">
        <v>519</v>
      </c>
      <c r="BM466" s="239" t="s">
        <v>2006</v>
      </c>
    </row>
    <row r="467" s="2" customFormat="1" ht="16.5" customHeight="1">
      <c r="A467" s="40"/>
      <c r="B467" s="41"/>
      <c r="C467" s="288" t="s">
        <v>2007</v>
      </c>
      <c r="D467" s="288" t="s">
        <v>346</v>
      </c>
      <c r="E467" s="289" t="s">
        <v>2008</v>
      </c>
      <c r="F467" s="290" t="s">
        <v>2009</v>
      </c>
      <c r="G467" s="291" t="s">
        <v>1442</v>
      </c>
      <c r="H467" s="292">
        <v>1</v>
      </c>
      <c r="I467" s="293"/>
      <c r="J467" s="294">
        <f>ROUND(I467*H467,2)</f>
        <v>0</v>
      </c>
      <c r="K467" s="290" t="s">
        <v>19</v>
      </c>
      <c r="L467" s="295"/>
      <c r="M467" s="296" t="s">
        <v>19</v>
      </c>
      <c r="N467" s="297" t="s">
        <v>47</v>
      </c>
      <c r="O467" s="86"/>
      <c r="P467" s="237">
        <f>O467*H467</f>
        <v>0</v>
      </c>
      <c r="Q467" s="237">
        <v>0</v>
      </c>
      <c r="R467" s="237">
        <f>Q467*H467</f>
        <v>0</v>
      </c>
      <c r="S467" s="237">
        <v>0</v>
      </c>
      <c r="T467" s="238">
        <f>S467*H467</f>
        <v>0</v>
      </c>
      <c r="U467" s="40"/>
      <c r="V467" s="40"/>
      <c r="W467" s="40"/>
      <c r="X467" s="40"/>
      <c r="Y467" s="40"/>
      <c r="Z467" s="40"/>
      <c r="AA467" s="40"/>
      <c r="AB467" s="40"/>
      <c r="AC467" s="40"/>
      <c r="AD467" s="40"/>
      <c r="AE467" s="40"/>
      <c r="AR467" s="239" t="s">
        <v>552</v>
      </c>
      <c r="AT467" s="239" t="s">
        <v>346</v>
      </c>
      <c r="AU467" s="239" t="s">
        <v>176</v>
      </c>
      <c r="AY467" s="19" t="s">
        <v>162</v>
      </c>
      <c r="BE467" s="240">
        <f>IF(N467="základní",J467,0)</f>
        <v>0</v>
      </c>
      <c r="BF467" s="240">
        <f>IF(N467="snížená",J467,0)</f>
        <v>0</v>
      </c>
      <c r="BG467" s="240">
        <f>IF(N467="zákl. přenesená",J467,0)</f>
        <v>0</v>
      </c>
      <c r="BH467" s="240">
        <f>IF(N467="sníž. přenesená",J467,0)</f>
        <v>0</v>
      </c>
      <c r="BI467" s="240">
        <f>IF(N467="nulová",J467,0)</f>
        <v>0</v>
      </c>
      <c r="BJ467" s="19" t="s">
        <v>84</v>
      </c>
      <c r="BK467" s="240">
        <f>ROUND(I467*H467,2)</f>
        <v>0</v>
      </c>
      <c r="BL467" s="19" t="s">
        <v>519</v>
      </c>
      <c r="BM467" s="239" t="s">
        <v>2010</v>
      </c>
    </row>
    <row r="468" s="2" customFormat="1" ht="16.5" customHeight="1">
      <c r="A468" s="40"/>
      <c r="B468" s="41"/>
      <c r="C468" s="228" t="s">
        <v>2011</v>
      </c>
      <c r="D468" s="228" t="s">
        <v>164</v>
      </c>
      <c r="E468" s="229" t="s">
        <v>2012</v>
      </c>
      <c r="F468" s="230" t="s">
        <v>2013</v>
      </c>
      <c r="G468" s="231" t="s">
        <v>1424</v>
      </c>
      <c r="H468" s="232">
        <v>5</v>
      </c>
      <c r="I468" s="233"/>
      <c r="J468" s="234">
        <f>ROUND(I468*H468,2)</f>
        <v>0</v>
      </c>
      <c r="K468" s="230" t="s">
        <v>19</v>
      </c>
      <c r="L468" s="46"/>
      <c r="M468" s="235" t="s">
        <v>19</v>
      </c>
      <c r="N468" s="236" t="s">
        <v>47</v>
      </c>
      <c r="O468" s="86"/>
      <c r="P468" s="237">
        <f>O468*H468</f>
        <v>0</v>
      </c>
      <c r="Q468" s="237">
        <v>0</v>
      </c>
      <c r="R468" s="237">
        <f>Q468*H468</f>
        <v>0</v>
      </c>
      <c r="S468" s="237">
        <v>0</v>
      </c>
      <c r="T468" s="238">
        <f>S468*H468</f>
        <v>0</v>
      </c>
      <c r="U468" s="40"/>
      <c r="V468" s="40"/>
      <c r="W468" s="40"/>
      <c r="X468" s="40"/>
      <c r="Y468" s="40"/>
      <c r="Z468" s="40"/>
      <c r="AA468" s="40"/>
      <c r="AB468" s="40"/>
      <c r="AC468" s="40"/>
      <c r="AD468" s="40"/>
      <c r="AE468" s="40"/>
      <c r="AR468" s="239" t="s">
        <v>519</v>
      </c>
      <c r="AT468" s="239" t="s">
        <v>164</v>
      </c>
      <c r="AU468" s="239" t="s">
        <v>176</v>
      </c>
      <c r="AY468" s="19" t="s">
        <v>162</v>
      </c>
      <c r="BE468" s="240">
        <f>IF(N468="základní",J468,0)</f>
        <v>0</v>
      </c>
      <c r="BF468" s="240">
        <f>IF(N468="snížená",J468,0)</f>
        <v>0</v>
      </c>
      <c r="BG468" s="240">
        <f>IF(N468="zákl. přenesená",J468,0)</f>
        <v>0</v>
      </c>
      <c r="BH468" s="240">
        <f>IF(N468="sníž. přenesená",J468,0)</f>
        <v>0</v>
      </c>
      <c r="BI468" s="240">
        <f>IF(N468="nulová",J468,0)</f>
        <v>0</v>
      </c>
      <c r="BJ468" s="19" t="s">
        <v>84</v>
      </c>
      <c r="BK468" s="240">
        <f>ROUND(I468*H468,2)</f>
        <v>0</v>
      </c>
      <c r="BL468" s="19" t="s">
        <v>519</v>
      </c>
      <c r="BM468" s="239" t="s">
        <v>2014</v>
      </c>
    </row>
    <row r="469" s="2" customFormat="1" ht="16.5" customHeight="1">
      <c r="A469" s="40"/>
      <c r="B469" s="41"/>
      <c r="C469" s="228" t="s">
        <v>2015</v>
      </c>
      <c r="D469" s="228" t="s">
        <v>164</v>
      </c>
      <c r="E469" s="229" t="s">
        <v>2016</v>
      </c>
      <c r="F469" s="230" t="s">
        <v>2017</v>
      </c>
      <c r="G469" s="231" t="s">
        <v>189</v>
      </c>
      <c r="H469" s="232">
        <v>10</v>
      </c>
      <c r="I469" s="233"/>
      <c r="J469" s="234">
        <f>ROUND(I469*H469,2)</f>
        <v>0</v>
      </c>
      <c r="K469" s="230" t="s">
        <v>19</v>
      </c>
      <c r="L469" s="46"/>
      <c r="M469" s="298" t="s">
        <v>19</v>
      </c>
      <c r="N469" s="299" t="s">
        <v>47</v>
      </c>
      <c r="O469" s="300"/>
      <c r="P469" s="301">
        <f>O469*H469</f>
        <v>0</v>
      </c>
      <c r="Q469" s="301">
        <v>0</v>
      </c>
      <c r="R469" s="301">
        <f>Q469*H469</f>
        <v>0</v>
      </c>
      <c r="S469" s="301">
        <v>0</v>
      </c>
      <c r="T469" s="302">
        <f>S469*H469</f>
        <v>0</v>
      </c>
      <c r="U469" s="40"/>
      <c r="V469" s="40"/>
      <c r="W469" s="40"/>
      <c r="X469" s="40"/>
      <c r="Y469" s="40"/>
      <c r="Z469" s="40"/>
      <c r="AA469" s="40"/>
      <c r="AB469" s="40"/>
      <c r="AC469" s="40"/>
      <c r="AD469" s="40"/>
      <c r="AE469" s="40"/>
      <c r="AR469" s="239" t="s">
        <v>519</v>
      </c>
      <c r="AT469" s="239" t="s">
        <v>164</v>
      </c>
      <c r="AU469" s="239" t="s">
        <v>176</v>
      </c>
      <c r="AY469" s="19" t="s">
        <v>162</v>
      </c>
      <c r="BE469" s="240">
        <f>IF(N469="základní",J469,0)</f>
        <v>0</v>
      </c>
      <c r="BF469" s="240">
        <f>IF(N469="snížená",J469,0)</f>
        <v>0</v>
      </c>
      <c r="BG469" s="240">
        <f>IF(N469="zákl. přenesená",J469,0)</f>
        <v>0</v>
      </c>
      <c r="BH469" s="240">
        <f>IF(N469="sníž. přenesená",J469,0)</f>
        <v>0</v>
      </c>
      <c r="BI469" s="240">
        <f>IF(N469="nulová",J469,0)</f>
        <v>0</v>
      </c>
      <c r="BJ469" s="19" t="s">
        <v>84</v>
      </c>
      <c r="BK469" s="240">
        <f>ROUND(I469*H469,2)</f>
        <v>0</v>
      </c>
      <c r="BL469" s="19" t="s">
        <v>519</v>
      </c>
      <c r="BM469" s="239" t="s">
        <v>2018</v>
      </c>
    </row>
    <row r="470" s="2" customFormat="1" ht="6.96" customHeight="1">
      <c r="A470" s="40"/>
      <c r="B470" s="61"/>
      <c r="C470" s="62"/>
      <c r="D470" s="62"/>
      <c r="E470" s="62"/>
      <c r="F470" s="62"/>
      <c r="G470" s="62"/>
      <c r="H470" s="62"/>
      <c r="I470" s="177"/>
      <c r="J470" s="62"/>
      <c r="K470" s="62"/>
      <c r="L470" s="46"/>
      <c r="M470" s="40"/>
      <c r="O470" s="40"/>
      <c r="P470" s="40"/>
      <c r="Q470" s="40"/>
      <c r="R470" s="40"/>
      <c r="S470" s="40"/>
      <c r="T470" s="40"/>
      <c r="U470" s="40"/>
      <c r="V470" s="40"/>
      <c r="W470" s="40"/>
      <c r="X470" s="40"/>
      <c r="Y470" s="40"/>
      <c r="Z470" s="40"/>
      <c r="AA470" s="40"/>
      <c r="AB470" s="40"/>
      <c r="AC470" s="40"/>
      <c r="AD470" s="40"/>
      <c r="AE470" s="40"/>
    </row>
  </sheetData>
  <sheetProtection sheet="1" autoFilter="0" formatColumns="0" formatRows="0" objects="1" scenarios="1" spinCount="100000" saltValue="NZ9fLpmeRVh7VIj0MFAHpZvmIT7tpHY5T1H2cgIY2yT/W6/Y2SIes3dbzLxDQ7HkBLpMoub6SAGJZfA4MN2jJw==" hashValue="KaVIVlnO7a3EEfLLiYqgMN5aIGPWcUtlh5bAhwGDfs8XrV6OPXmNiPnqxR+F5FlsRiuGitUej82kTwOmZZiOcg==" algorithmName="SHA-512" password="CC35"/>
  <autoFilter ref="C108:K469"/>
  <mergeCells count="12">
    <mergeCell ref="E7:H7"/>
    <mergeCell ref="E9:H9"/>
    <mergeCell ref="E11:H11"/>
    <mergeCell ref="E20:H20"/>
    <mergeCell ref="E29:H29"/>
    <mergeCell ref="E50:H50"/>
    <mergeCell ref="E52:H52"/>
    <mergeCell ref="E54:H54"/>
    <mergeCell ref="E97:H97"/>
    <mergeCell ref="E99:H99"/>
    <mergeCell ref="E101:H10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9" t="s">
        <v>109</v>
      </c>
    </row>
    <row r="3" s="1" customFormat="1" ht="6.96" customHeight="1">
      <c r="B3" s="141"/>
      <c r="C3" s="142"/>
      <c r="D3" s="142"/>
      <c r="E3" s="142"/>
      <c r="F3" s="142"/>
      <c r="G3" s="142"/>
      <c r="H3" s="142"/>
      <c r="I3" s="143"/>
      <c r="J3" s="142"/>
      <c r="K3" s="142"/>
      <c r="L3" s="22"/>
      <c r="AT3" s="19" t="s">
        <v>86</v>
      </c>
    </row>
    <row r="4" s="1" customFormat="1" ht="24.96" customHeight="1">
      <c r="B4" s="22"/>
      <c r="D4" s="144" t="s">
        <v>127</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Splašková kanalizace Mělice s převedením odpadníchvod do Lohenic</v>
      </c>
      <c r="F7" s="146"/>
      <c r="G7" s="146"/>
      <c r="H7" s="146"/>
      <c r="I7" s="140"/>
      <c r="L7" s="22"/>
    </row>
    <row r="8" s="1" customFormat="1" ht="12" customHeight="1">
      <c r="B8" s="22"/>
      <c r="D8" s="146" t="s">
        <v>128</v>
      </c>
      <c r="I8" s="140"/>
      <c r="L8" s="22"/>
    </row>
    <row r="9" s="2" customFormat="1" ht="16.5" customHeight="1">
      <c r="A9" s="40"/>
      <c r="B9" s="46"/>
      <c r="C9" s="40"/>
      <c r="D9" s="40"/>
      <c r="E9" s="147" t="s">
        <v>1476</v>
      </c>
      <c r="F9" s="40"/>
      <c r="G9" s="40"/>
      <c r="H9" s="40"/>
      <c r="I9" s="148"/>
      <c r="J9" s="40"/>
      <c r="K9" s="40"/>
      <c r="L9" s="149"/>
      <c r="S9" s="40"/>
      <c r="T9" s="40"/>
      <c r="U9" s="40"/>
      <c r="V9" s="40"/>
      <c r="W9" s="40"/>
      <c r="X9" s="40"/>
      <c r="Y9" s="40"/>
      <c r="Z9" s="40"/>
      <c r="AA9" s="40"/>
      <c r="AB9" s="40"/>
      <c r="AC9" s="40"/>
      <c r="AD9" s="40"/>
      <c r="AE9" s="40"/>
    </row>
    <row r="10" s="2" customFormat="1" ht="12" customHeight="1">
      <c r="A10" s="40"/>
      <c r="B10" s="46"/>
      <c r="C10" s="40"/>
      <c r="D10" s="146" t="s">
        <v>1216</v>
      </c>
      <c r="E10" s="40"/>
      <c r="F10" s="40"/>
      <c r="G10" s="40"/>
      <c r="H10" s="40"/>
      <c r="I10" s="148"/>
      <c r="J10" s="40"/>
      <c r="K10" s="40"/>
      <c r="L10" s="149"/>
      <c r="S10" s="40"/>
      <c r="T10" s="40"/>
      <c r="U10" s="40"/>
      <c r="V10" s="40"/>
      <c r="W10" s="40"/>
      <c r="X10" s="40"/>
      <c r="Y10" s="40"/>
      <c r="Z10" s="40"/>
      <c r="AA10" s="40"/>
      <c r="AB10" s="40"/>
      <c r="AC10" s="40"/>
      <c r="AD10" s="40"/>
      <c r="AE10" s="40"/>
    </row>
    <row r="11" s="2" customFormat="1" ht="16.5" customHeight="1">
      <c r="A11" s="40"/>
      <c r="B11" s="46"/>
      <c r="C11" s="40"/>
      <c r="D11" s="40"/>
      <c r="E11" s="150" t="s">
        <v>2019</v>
      </c>
      <c r="F11" s="40"/>
      <c r="G11" s="40"/>
      <c r="H11" s="40"/>
      <c r="I11" s="148"/>
      <c r="J11" s="40"/>
      <c r="K11" s="40"/>
      <c r="L11" s="149"/>
      <c r="S11" s="40"/>
      <c r="T11" s="40"/>
      <c r="U11" s="40"/>
      <c r="V11" s="40"/>
      <c r="W11" s="40"/>
      <c r="X11" s="40"/>
      <c r="Y11" s="40"/>
      <c r="Z11" s="40"/>
      <c r="AA11" s="40"/>
      <c r="AB11" s="40"/>
      <c r="AC11" s="40"/>
      <c r="AD11" s="40"/>
      <c r="AE11" s="40"/>
    </row>
    <row r="12" s="2" customFormat="1">
      <c r="A12" s="40"/>
      <c r="B12" s="46"/>
      <c r="C12" s="40"/>
      <c r="D12" s="40"/>
      <c r="E12" s="40"/>
      <c r="F12" s="40"/>
      <c r="G12" s="40"/>
      <c r="H12" s="40"/>
      <c r="I12" s="148"/>
      <c r="J12" s="40"/>
      <c r="K12" s="40"/>
      <c r="L12" s="149"/>
      <c r="S12" s="40"/>
      <c r="T12" s="40"/>
      <c r="U12" s="40"/>
      <c r="V12" s="40"/>
      <c r="W12" s="40"/>
      <c r="X12" s="40"/>
      <c r="Y12" s="40"/>
      <c r="Z12" s="40"/>
      <c r="AA12" s="40"/>
      <c r="AB12" s="40"/>
      <c r="AC12" s="40"/>
      <c r="AD12" s="40"/>
      <c r="AE12" s="40"/>
    </row>
    <row r="13" s="2" customFormat="1" ht="12" customHeight="1">
      <c r="A13" s="40"/>
      <c r="B13" s="46"/>
      <c r="C13" s="40"/>
      <c r="D13" s="146" t="s">
        <v>18</v>
      </c>
      <c r="E13" s="40"/>
      <c r="F13" s="135" t="s">
        <v>19</v>
      </c>
      <c r="G13" s="40"/>
      <c r="H13" s="40"/>
      <c r="I13" s="151" t="s">
        <v>20</v>
      </c>
      <c r="J13" s="135" t="s">
        <v>19</v>
      </c>
      <c r="K13" s="40"/>
      <c r="L13" s="149"/>
      <c r="S13" s="40"/>
      <c r="T13" s="40"/>
      <c r="U13" s="40"/>
      <c r="V13" s="40"/>
      <c r="W13" s="40"/>
      <c r="X13" s="40"/>
      <c r="Y13" s="40"/>
      <c r="Z13" s="40"/>
      <c r="AA13" s="40"/>
      <c r="AB13" s="40"/>
      <c r="AC13" s="40"/>
      <c r="AD13" s="40"/>
      <c r="AE13" s="40"/>
    </row>
    <row r="14" s="2" customFormat="1" ht="12" customHeight="1">
      <c r="A14" s="40"/>
      <c r="B14" s="46"/>
      <c r="C14" s="40"/>
      <c r="D14" s="146" t="s">
        <v>21</v>
      </c>
      <c r="E14" s="40"/>
      <c r="F14" s="135" t="s">
        <v>22</v>
      </c>
      <c r="G14" s="40"/>
      <c r="H14" s="40"/>
      <c r="I14" s="151" t="s">
        <v>23</v>
      </c>
      <c r="J14" s="152" t="str">
        <f>'Rekapitulace stavby'!AN8</f>
        <v>24. 5. 2019</v>
      </c>
      <c r="K14" s="40"/>
      <c r="L14" s="149"/>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8"/>
      <c r="J15" s="40"/>
      <c r="K15" s="40"/>
      <c r="L15" s="149"/>
      <c r="S15" s="40"/>
      <c r="T15" s="40"/>
      <c r="U15" s="40"/>
      <c r="V15" s="40"/>
      <c r="W15" s="40"/>
      <c r="X15" s="40"/>
      <c r="Y15" s="40"/>
      <c r="Z15" s="40"/>
      <c r="AA15" s="40"/>
      <c r="AB15" s="40"/>
      <c r="AC15" s="40"/>
      <c r="AD15" s="40"/>
      <c r="AE15" s="40"/>
    </row>
    <row r="16" s="2" customFormat="1" ht="12" customHeight="1">
      <c r="A16" s="40"/>
      <c r="B16" s="46"/>
      <c r="C16" s="40"/>
      <c r="D16" s="146" t="s">
        <v>25</v>
      </c>
      <c r="E16" s="40"/>
      <c r="F16" s="40"/>
      <c r="G16" s="40"/>
      <c r="H16" s="40"/>
      <c r="I16" s="151" t="s">
        <v>26</v>
      </c>
      <c r="J16" s="135" t="s">
        <v>19</v>
      </c>
      <c r="K16" s="40"/>
      <c r="L16" s="149"/>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51" t="s">
        <v>29</v>
      </c>
      <c r="J17" s="135" t="s">
        <v>19</v>
      </c>
      <c r="K17" s="40"/>
      <c r="L17" s="149"/>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8"/>
      <c r="J18" s="40"/>
      <c r="K18" s="40"/>
      <c r="L18" s="149"/>
      <c r="S18" s="40"/>
      <c r="T18" s="40"/>
      <c r="U18" s="40"/>
      <c r="V18" s="40"/>
      <c r="W18" s="40"/>
      <c r="X18" s="40"/>
      <c r="Y18" s="40"/>
      <c r="Z18" s="40"/>
      <c r="AA18" s="40"/>
      <c r="AB18" s="40"/>
      <c r="AC18" s="40"/>
      <c r="AD18" s="40"/>
      <c r="AE18" s="40"/>
    </row>
    <row r="19" s="2" customFormat="1" ht="12" customHeight="1">
      <c r="A19" s="40"/>
      <c r="B19" s="46"/>
      <c r="C19" s="40"/>
      <c r="D19" s="146" t="s">
        <v>31</v>
      </c>
      <c r="E19" s="40"/>
      <c r="F19" s="40"/>
      <c r="G19" s="40"/>
      <c r="H19" s="40"/>
      <c r="I19" s="151" t="s">
        <v>26</v>
      </c>
      <c r="J19" s="35" t="str">
        <f>'Rekapitulace stavby'!AN13</f>
        <v>Vyplň údaj</v>
      </c>
      <c r="K19" s="40"/>
      <c r="L19" s="149"/>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1" t="s">
        <v>29</v>
      </c>
      <c r="J20" s="35" t="str">
        <f>'Rekapitulace stavby'!AN14</f>
        <v>Vyplň údaj</v>
      </c>
      <c r="K20" s="40"/>
      <c r="L20" s="149"/>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8"/>
      <c r="J21" s="40"/>
      <c r="K21" s="40"/>
      <c r="L21" s="149"/>
      <c r="S21" s="40"/>
      <c r="T21" s="40"/>
      <c r="U21" s="40"/>
      <c r="V21" s="40"/>
      <c r="W21" s="40"/>
      <c r="X21" s="40"/>
      <c r="Y21" s="40"/>
      <c r="Z21" s="40"/>
      <c r="AA21" s="40"/>
      <c r="AB21" s="40"/>
      <c r="AC21" s="40"/>
      <c r="AD21" s="40"/>
      <c r="AE21" s="40"/>
    </row>
    <row r="22" s="2" customFormat="1" ht="12" customHeight="1">
      <c r="A22" s="40"/>
      <c r="B22" s="46"/>
      <c r="C22" s="40"/>
      <c r="D22" s="146" t="s">
        <v>33</v>
      </c>
      <c r="E22" s="40"/>
      <c r="F22" s="40"/>
      <c r="G22" s="40"/>
      <c r="H22" s="40"/>
      <c r="I22" s="151" t="s">
        <v>26</v>
      </c>
      <c r="J22" s="135" t="s">
        <v>19</v>
      </c>
      <c r="K22" s="40"/>
      <c r="L22" s="149"/>
      <c r="S22" s="40"/>
      <c r="T22" s="40"/>
      <c r="U22" s="40"/>
      <c r="V22" s="40"/>
      <c r="W22" s="40"/>
      <c r="X22" s="40"/>
      <c r="Y22" s="40"/>
      <c r="Z22" s="40"/>
      <c r="AA22" s="40"/>
      <c r="AB22" s="40"/>
      <c r="AC22" s="40"/>
      <c r="AD22" s="40"/>
      <c r="AE22" s="40"/>
    </row>
    <row r="23" s="2" customFormat="1" ht="18" customHeight="1">
      <c r="A23" s="40"/>
      <c r="B23" s="46"/>
      <c r="C23" s="40"/>
      <c r="D23" s="40"/>
      <c r="E23" s="135" t="s">
        <v>35</v>
      </c>
      <c r="F23" s="40"/>
      <c r="G23" s="40"/>
      <c r="H23" s="40"/>
      <c r="I23" s="151" t="s">
        <v>29</v>
      </c>
      <c r="J23" s="135" t="s">
        <v>19</v>
      </c>
      <c r="K23" s="40"/>
      <c r="L23" s="149"/>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8"/>
      <c r="J24" s="40"/>
      <c r="K24" s="40"/>
      <c r="L24" s="149"/>
      <c r="S24" s="40"/>
      <c r="T24" s="40"/>
      <c r="U24" s="40"/>
      <c r="V24" s="40"/>
      <c r="W24" s="40"/>
      <c r="X24" s="40"/>
      <c r="Y24" s="40"/>
      <c r="Z24" s="40"/>
      <c r="AA24" s="40"/>
      <c r="AB24" s="40"/>
      <c r="AC24" s="40"/>
      <c r="AD24" s="40"/>
      <c r="AE24" s="40"/>
    </row>
    <row r="25" s="2" customFormat="1" ht="12" customHeight="1">
      <c r="A25" s="40"/>
      <c r="B25" s="46"/>
      <c r="C25" s="40"/>
      <c r="D25" s="146" t="s">
        <v>38</v>
      </c>
      <c r="E25" s="40"/>
      <c r="F25" s="40"/>
      <c r="G25" s="40"/>
      <c r="H25" s="40"/>
      <c r="I25" s="151" t="s">
        <v>26</v>
      </c>
      <c r="J25" s="135" t="s">
        <v>19</v>
      </c>
      <c r="K25" s="40"/>
      <c r="L25" s="149"/>
      <c r="S25" s="40"/>
      <c r="T25" s="40"/>
      <c r="U25" s="40"/>
      <c r="V25" s="40"/>
      <c r="W25" s="40"/>
      <c r="X25" s="40"/>
      <c r="Y25" s="40"/>
      <c r="Z25" s="40"/>
      <c r="AA25" s="40"/>
      <c r="AB25" s="40"/>
      <c r="AC25" s="40"/>
      <c r="AD25" s="40"/>
      <c r="AE25" s="40"/>
    </row>
    <row r="26" s="2" customFormat="1" ht="18" customHeight="1">
      <c r="A26" s="40"/>
      <c r="B26" s="46"/>
      <c r="C26" s="40"/>
      <c r="D26" s="40"/>
      <c r="E26" s="135" t="s">
        <v>130</v>
      </c>
      <c r="F26" s="40"/>
      <c r="G26" s="40"/>
      <c r="H26" s="40"/>
      <c r="I26" s="151" t="s">
        <v>29</v>
      </c>
      <c r="J26" s="135" t="s">
        <v>19</v>
      </c>
      <c r="K26" s="40"/>
      <c r="L26" s="149"/>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8"/>
      <c r="J27" s="40"/>
      <c r="K27" s="40"/>
      <c r="L27" s="149"/>
      <c r="S27" s="40"/>
      <c r="T27" s="40"/>
      <c r="U27" s="40"/>
      <c r="V27" s="40"/>
      <c r="W27" s="40"/>
      <c r="X27" s="40"/>
      <c r="Y27" s="40"/>
      <c r="Z27" s="40"/>
      <c r="AA27" s="40"/>
      <c r="AB27" s="40"/>
      <c r="AC27" s="40"/>
      <c r="AD27" s="40"/>
      <c r="AE27" s="40"/>
    </row>
    <row r="28" s="2" customFormat="1" ht="12" customHeight="1">
      <c r="A28" s="40"/>
      <c r="B28" s="46"/>
      <c r="C28" s="40"/>
      <c r="D28" s="146" t="s">
        <v>40</v>
      </c>
      <c r="E28" s="40"/>
      <c r="F28" s="40"/>
      <c r="G28" s="40"/>
      <c r="H28" s="40"/>
      <c r="I28" s="148"/>
      <c r="J28" s="40"/>
      <c r="K28" s="40"/>
      <c r="L28" s="149"/>
      <c r="S28" s="40"/>
      <c r="T28" s="40"/>
      <c r="U28" s="40"/>
      <c r="V28" s="40"/>
      <c r="W28" s="40"/>
      <c r="X28" s="40"/>
      <c r="Y28" s="40"/>
      <c r="Z28" s="40"/>
      <c r="AA28" s="40"/>
      <c r="AB28" s="40"/>
      <c r="AC28" s="40"/>
      <c r="AD28" s="40"/>
      <c r="AE28" s="40"/>
    </row>
    <row r="29" s="8" customFormat="1" ht="16.5" customHeight="1">
      <c r="A29" s="153"/>
      <c r="B29" s="154"/>
      <c r="C29" s="153"/>
      <c r="D29" s="153"/>
      <c r="E29" s="155" t="s">
        <v>19</v>
      </c>
      <c r="F29" s="155"/>
      <c r="G29" s="155"/>
      <c r="H29" s="155"/>
      <c r="I29" s="156"/>
      <c r="J29" s="153"/>
      <c r="K29" s="153"/>
      <c r="L29" s="157"/>
      <c r="S29" s="153"/>
      <c r="T29" s="153"/>
      <c r="U29" s="153"/>
      <c r="V29" s="153"/>
      <c r="W29" s="153"/>
      <c r="X29" s="153"/>
      <c r="Y29" s="153"/>
      <c r="Z29" s="153"/>
      <c r="AA29" s="153"/>
      <c r="AB29" s="153"/>
      <c r="AC29" s="153"/>
      <c r="AD29" s="153"/>
      <c r="AE29" s="153"/>
    </row>
    <row r="30" s="2" customFormat="1" ht="6.96" customHeight="1">
      <c r="A30" s="40"/>
      <c r="B30" s="46"/>
      <c r="C30" s="40"/>
      <c r="D30" s="40"/>
      <c r="E30" s="40"/>
      <c r="F30" s="40"/>
      <c r="G30" s="40"/>
      <c r="H30" s="40"/>
      <c r="I30" s="148"/>
      <c r="J30" s="40"/>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25.44" customHeight="1">
      <c r="A32" s="40"/>
      <c r="B32" s="46"/>
      <c r="C32" s="40"/>
      <c r="D32" s="160" t="s">
        <v>42</v>
      </c>
      <c r="E32" s="40"/>
      <c r="F32" s="40"/>
      <c r="G32" s="40"/>
      <c r="H32" s="40"/>
      <c r="I32" s="148"/>
      <c r="J32" s="161">
        <f>ROUND(J94, 2)</f>
        <v>0</v>
      </c>
      <c r="K32" s="40"/>
      <c r="L32" s="149"/>
      <c r="S32" s="40"/>
      <c r="T32" s="40"/>
      <c r="U32" s="40"/>
      <c r="V32" s="40"/>
      <c r="W32" s="40"/>
      <c r="X32" s="40"/>
      <c r="Y32" s="40"/>
      <c r="Z32" s="40"/>
      <c r="AA32" s="40"/>
      <c r="AB32" s="40"/>
      <c r="AC32" s="40"/>
      <c r="AD32" s="40"/>
      <c r="AE32" s="40"/>
    </row>
    <row r="33" s="2" customFormat="1" ht="6.96" customHeight="1">
      <c r="A33" s="40"/>
      <c r="B33" s="46"/>
      <c r="C33" s="40"/>
      <c r="D33" s="158"/>
      <c r="E33" s="158"/>
      <c r="F33" s="158"/>
      <c r="G33" s="158"/>
      <c r="H33" s="158"/>
      <c r="I33" s="159"/>
      <c r="J33" s="158"/>
      <c r="K33" s="158"/>
      <c r="L33" s="149"/>
      <c r="S33" s="40"/>
      <c r="T33" s="40"/>
      <c r="U33" s="40"/>
      <c r="V33" s="40"/>
      <c r="W33" s="40"/>
      <c r="X33" s="40"/>
      <c r="Y33" s="40"/>
      <c r="Z33" s="40"/>
      <c r="AA33" s="40"/>
      <c r="AB33" s="40"/>
      <c r="AC33" s="40"/>
      <c r="AD33" s="40"/>
      <c r="AE33" s="40"/>
    </row>
    <row r="34" s="2" customFormat="1" ht="14.4" customHeight="1">
      <c r="A34" s="40"/>
      <c r="B34" s="46"/>
      <c r="C34" s="40"/>
      <c r="D34" s="40"/>
      <c r="E34" s="40"/>
      <c r="F34" s="162" t="s">
        <v>44</v>
      </c>
      <c r="G34" s="40"/>
      <c r="H34" s="40"/>
      <c r="I34" s="163" t="s">
        <v>43</v>
      </c>
      <c r="J34" s="162" t="s">
        <v>45</v>
      </c>
      <c r="K34" s="40"/>
      <c r="L34" s="149"/>
      <c r="S34" s="40"/>
      <c r="T34" s="40"/>
      <c r="U34" s="40"/>
      <c r="V34" s="40"/>
      <c r="W34" s="40"/>
      <c r="X34" s="40"/>
      <c r="Y34" s="40"/>
      <c r="Z34" s="40"/>
      <c r="AA34" s="40"/>
      <c r="AB34" s="40"/>
      <c r="AC34" s="40"/>
      <c r="AD34" s="40"/>
      <c r="AE34" s="40"/>
    </row>
    <row r="35" s="2" customFormat="1" ht="14.4" customHeight="1">
      <c r="A35" s="40"/>
      <c r="B35" s="46"/>
      <c r="C35" s="40"/>
      <c r="D35" s="164" t="s">
        <v>46</v>
      </c>
      <c r="E35" s="146" t="s">
        <v>47</v>
      </c>
      <c r="F35" s="165">
        <f>ROUND((SUM(BE94:BE314)),  2)</f>
        <v>0</v>
      </c>
      <c r="G35" s="40"/>
      <c r="H35" s="40"/>
      <c r="I35" s="166">
        <v>0.20999999999999999</v>
      </c>
      <c r="J35" s="165">
        <f>ROUND(((SUM(BE94:BE314))*I35),  2)</f>
        <v>0</v>
      </c>
      <c r="K35" s="40"/>
      <c r="L35" s="149"/>
      <c r="S35" s="40"/>
      <c r="T35" s="40"/>
      <c r="U35" s="40"/>
      <c r="V35" s="40"/>
      <c r="W35" s="40"/>
      <c r="X35" s="40"/>
      <c r="Y35" s="40"/>
      <c r="Z35" s="40"/>
      <c r="AA35" s="40"/>
      <c r="AB35" s="40"/>
      <c r="AC35" s="40"/>
      <c r="AD35" s="40"/>
      <c r="AE35" s="40"/>
    </row>
    <row r="36" s="2" customFormat="1" ht="14.4" customHeight="1">
      <c r="A36" s="40"/>
      <c r="B36" s="46"/>
      <c r="C36" s="40"/>
      <c r="D36" s="40"/>
      <c r="E36" s="146" t="s">
        <v>48</v>
      </c>
      <c r="F36" s="165">
        <f>ROUND((SUM(BF94:BF314)),  2)</f>
        <v>0</v>
      </c>
      <c r="G36" s="40"/>
      <c r="H36" s="40"/>
      <c r="I36" s="166">
        <v>0.14999999999999999</v>
      </c>
      <c r="J36" s="165">
        <f>ROUND(((SUM(BF94:BF314))*I36),  2)</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49</v>
      </c>
      <c r="F37" s="165">
        <f>ROUND((SUM(BG94:BG314)),  2)</f>
        <v>0</v>
      </c>
      <c r="G37" s="40"/>
      <c r="H37" s="40"/>
      <c r="I37" s="166">
        <v>0.20999999999999999</v>
      </c>
      <c r="J37" s="165">
        <f>0</f>
        <v>0</v>
      </c>
      <c r="K37" s="40"/>
      <c r="L37" s="149"/>
      <c r="S37" s="40"/>
      <c r="T37" s="40"/>
      <c r="U37" s="40"/>
      <c r="V37" s="40"/>
      <c r="W37" s="40"/>
      <c r="X37" s="40"/>
      <c r="Y37" s="40"/>
      <c r="Z37" s="40"/>
      <c r="AA37" s="40"/>
      <c r="AB37" s="40"/>
      <c r="AC37" s="40"/>
      <c r="AD37" s="40"/>
      <c r="AE37" s="40"/>
    </row>
    <row r="38" hidden="1" s="2" customFormat="1" ht="14.4" customHeight="1">
      <c r="A38" s="40"/>
      <c r="B38" s="46"/>
      <c r="C38" s="40"/>
      <c r="D38" s="40"/>
      <c r="E38" s="146" t="s">
        <v>50</v>
      </c>
      <c r="F38" s="165">
        <f>ROUND((SUM(BH94:BH314)),  2)</f>
        <v>0</v>
      </c>
      <c r="G38" s="40"/>
      <c r="H38" s="40"/>
      <c r="I38" s="166">
        <v>0.14999999999999999</v>
      </c>
      <c r="J38" s="165">
        <f>0</f>
        <v>0</v>
      </c>
      <c r="K38" s="40"/>
      <c r="L38" s="149"/>
      <c r="S38" s="40"/>
      <c r="T38" s="40"/>
      <c r="U38" s="40"/>
      <c r="V38" s="40"/>
      <c r="W38" s="40"/>
      <c r="X38" s="40"/>
      <c r="Y38" s="40"/>
      <c r="Z38" s="40"/>
      <c r="AA38" s="40"/>
      <c r="AB38" s="40"/>
      <c r="AC38" s="40"/>
      <c r="AD38" s="40"/>
      <c r="AE38" s="40"/>
    </row>
    <row r="39" hidden="1" s="2" customFormat="1" ht="14.4" customHeight="1">
      <c r="A39" s="40"/>
      <c r="B39" s="46"/>
      <c r="C39" s="40"/>
      <c r="D39" s="40"/>
      <c r="E39" s="146" t="s">
        <v>51</v>
      </c>
      <c r="F39" s="165">
        <f>ROUND((SUM(BI94:BI314)),  2)</f>
        <v>0</v>
      </c>
      <c r="G39" s="40"/>
      <c r="H39" s="40"/>
      <c r="I39" s="166">
        <v>0</v>
      </c>
      <c r="J39" s="165">
        <f>0</f>
        <v>0</v>
      </c>
      <c r="K39" s="40"/>
      <c r="L39" s="149"/>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8"/>
      <c r="J40" s="40"/>
      <c r="K40" s="40"/>
      <c r="L40" s="149"/>
      <c r="S40" s="40"/>
      <c r="T40" s="40"/>
      <c r="U40" s="40"/>
      <c r="V40" s="40"/>
      <c r="W40" s="40"/>
      <c r="X40" s="40"/>
      <c r="Y40" s="40"/>
      <c r="Z40" s="40"/>
      <c r="AA40" s="40"/>
      <c r="AB40" s="40"/>
      <c r="AC40" s="40"/>
      <c r="AD40" s="40"/>
      <c r="AE40" s="40"/>
    </row>
    <row r="41" s="2" customFormat="1" ht="25.44" customHeight="1">
      <c r="A41" s="40"/>
      <c r="B41" s="46"/>
      <c r="C41" s="167"/>
      <c r="D41" s="168" t="s">
        <v>52</v>
      </c>
      <c r="E41" s="169"/>
      <c r="F41" s="169"/>
      <c r="G41" s="170" t="s">
        <v>53</v>
      </c>
      <c r="H41" s="171" t="s">
        <v>54</v>
      </c>
      <c r="I41" s="172"/>
      <c r="J41" s="173">
        <f>SUM(J32:J39)</f>
        <v>0</v>
      </c>
      <c r="K41" s="174"/>
      <c r="L41" s="149"/>
      <c r="S41" s="40"/>
      <c r="T41" s="40"/>
      <c r="U41" s="40"/>
      <c r="V41" s="40"/>
      <c r="W41" s="40"/>
      <c r="X41" s="40"/>
      <c r="Y41" s="40"/>
      <c r="Z41" s="40"/>
      <c r="AA41" s="40"/>
      <c r="AB41" s="40"/>
      <c r="AC41" s="40"/>
      <c r="AD41" s="40"/>
      <c r="AE41" s="40"/>
    </row>
    <row r="42" s="2" customFormat="1" ht="14.4" customHeight="1">
      <c r="A42" s="40"/>
      <c r="B42" s="175"/>
      <c r="C42" s="176"/>
      <c r="D42" s="176"/>
      <c r="E42" s="176"/>
      <c r="F42" s="176"/>
      <c r="G42" s="176"/>
      <c r="H42" s="176"/>
      <c r="I42" s="177"/>
      <c r="J42" s="176"/>
      <c r="K42" s="176"/>
      <c r="L42" s="149"/>
      <c r="S42" s="40"/>
      <c r="T42" s="40"/>
      <c r="U42" s="40"/>
      <c r="V42" s="40"/>
      <c r="W42" s="40"/>
      <c r="X42" s="40"/>
      <c r="Y42" s="40"/>
      <c r="Z42" s="40"/>
      <c r="AA42" s="40"/>
      <c r="AB42" s="40"/>
      <c r="AC42" s="40"/>
      <c r="AD42" s="40"/>
      <c r="AE42" s="40"/>
    </row>
    <row r="46" s="2" customFormat="1" ht="6.96" customHeight="1">
      <c r="A46" s="40"/>
      <c r="B46" s="178"/>
      <c r="C46" s="179"/>
      <c r="D46" s="179"/>
      <c r="E46" s="179"/>
      <c r="F46" s="179"/>
      <c r="G46" s="179"/>
      <c r="H46" s="179"/>
      <c r="I46" s="180"/>
      <c r="J46" s="179"/>
      <c r="K46" s="179"/>
      <c r="L46" s="149"/>
      <c r="S46" s="40"/>
      <c r="T46" s="40"/>
      <c r="U46" s="40"/>
      <c r="V46" s="40"/>
      <c r="W46" s="40"/>
      <c r="X46" s="40"/>
      <c r="Y46" s="40"/>
      <c r="Z46" s="40"/>
      <c r="AA46" s="40"/>
      <c r="AB46" s="40"/>
      <c r="AC46" s="40"/>
      <c r="AD46" s="40"/>
      <c r="AE46" s="40"/>
    </row>
    <row r="47" s="2" customFormat="1" ht="24.96" customHeight="1">
      <c r="A47" s="40"/>
      <c r="B47" s="41"/>
      <c r="C47" s="25" t="s">
        <v>131</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181" t="str">
        <f>E7</f>
        <v>Splašková kanalizace Mělice s převedením odpadníchvod do Lohenic</v>
      </c>
      <c r="F50" s="34"/>
      <c r="G50" s="34"/>
      <c r="H50" s="34"/>
      <c r="I50" s="148"/>
      <c r="J50" s="42"/>
      <c r="K50" s="42"/>
      <c r="L50" s="149"/>
      <c r="S50" s="40"/>
      <c r="T50" s="40"/>
      <c r="U50" s="40"/>
      <c r="V50" s="40"/>
      <c r="W50" s="40"/>
      <c r="X50" s="40"/>
      <c r="Y50" s="40"/>
      <c r="Z50" s="40"/>
      <c r="AA50" s="40"/>
      <c r="AB50" s="40"/>
      <c r="AC50" s="40"/>
      <c r="AD50" s="40"/>
      <c r="AE50" s="40"/>
    </row>
    <row r="51" s="1" customFormat="1" ht="12" customHeight="1">
      <c r="B51" s="23"/>
      <c r="C51" s="34" t="s">
        <v>128</v>
      </c>
      <c r="D51" s="24"/>
      <c r="E51" s="24"/>
      <c r="F51" s="24"/>
      <c r="G51" s="24"/>
      <c r="H51" s="24"/>
      <c r="I51" s="140"/>
      <c r="J51" s="24"/>
      <c r="K51" s="24"/>
      <c r="L51" s="22"/>
    </row>
    <row r="52" s="2" customFormat="1" ht="16.5" customHeight="1">
      <c r="A52" s="40"/>
      <c r="B52" s="41"/>
      <c r="C52" s="42"/>
      <c r="D52" s="42"/>
      <c r="E52" s="181" t="s">
        <v>1476</v>
      </c>
      <c r="F52" s="42"/>
      <c r="G52" s="42"/>
      <c r="H52" s="42"/>
      <c r="I52" s="148"/>
      <c r="J52" s="42"/>
      <c r="K52" s="42"/>
      <c r="L52" s="149"/>
      <c r="S52" s="40"/>
      <c r="T52" s="40"/>
      <c r="U52" s="40"/>
      <c r="V52" s="40"/>
      <c r="W52" s="40"/>
      <c r="X52" s="40"/>
      <c r="Y52" s="40"/>
      <c r="Z52" s="40"/>
      <c r="AA52" s="40"/>
      <c r="AB52" s="40"/>
      <c r="AC52" s="40"/>
      <c r="AD52" s="40"/>
      <c r="AE52" s="40"/>
    </row>
    <row r="53" s="2" customFormat="1" ht="12" customHeight="1">
      <c r="A53" s="40"/>
      <c r="B53" s="41"/>
      <c r="C53" s="34" t="s">
        <v>1216</v>
      </c>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16.5" customHeight="1">
      <c r="A54" s="40"/>
      <c r="B54" s="41"/>
      <c r="C54" s="42"/>
      <c r="D54" s="42"/>
      <c r="E54" s="71" t="str">
        <f>E11</f>
        <v>02 - Podzemní část PSOV č.1 a PSOV č.2</v>
      </c>
      <c r="F54" s="42"/>
      <c r="G54" s="42"/>
      <c r="H54" s="42"/>
      <c r="I54" s="148"/>
      <c r="J54" s="42"/>
      <c r="K54" s="42"/>
      <c r="L54" s="149"/>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8"/>
      <c r="J55" s="42"/>
      <c r="K55" s="42"/>
      <c r="L55" s="149"/>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k.ú. Mělice a Lohenice u Přelouče</v>
      </c>
      <c r="G56" s="42"/>
      <c r="H56" s="42"/>
      <c r="I56" s="151" t="s">
        <v>23</v>
      </c>
      <c r="J56" s="74" t="str">
        <f>IF(J14="","",J14)</f>
        <v>24. 5. 2019</v>
      </c>
      <c r="K56" s="42"/>
      <c r="L56" s="149"/>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8"/>
      <c r="J57" s="42"/>
      <c r="K57" s="42"/>
      <c r="L57" s="149"/>
      <c r="S57" s="40"/>
      <c r="T57" s="40"/>
      <c r="U57" s="40"/>
      <c r="V57" s="40"/>
      <c r="W57" s="40"/>
      <c r="X57" s="40"/>
      <c r="Y57" s="40"/>
      <c r="Z57" s="40"/>
      <c r="AA57" s="40"/>
      <c r="AB57" s="40"/>
      <c r="AC57" s="40"/>
      <c r="AD57" s="40"/>
      <c r="AE57" s="40"/>
    </row>
    <row r="58" s="2" customFormat="1" ht="40.05" customHeight="1">
      <c r="A58" s="40"/>
      <c r="B58" s="41"/>
      <c r="C58" s="34" t="s">
        <v>25</v>
      </c>
      <c r="D58" s="42"/>
      <c r="E58" s="42"/>
      <c r="F58" s="29" t="str">
        <f>E17</f>
        <v>Město Přelouč, Čs. Armády 1665, Přelouč</v>
      </c>
      <c r="G58" s="42"/>
      <c r="H58" s="42"/>
      <c r="I58" s="151" t="s">
        <v>33</v>
      </c>
      <c r="J58" s="38" t="str">
        <f>E23</f>
        <v>IKKO Hradec Králové,s.r.o., Bratří Štefanů 238, HK</v>
      </c>
      <c r="K58" s="42"/>
      <c r="L58" s="149"/>
      <c r="S58" s="40"/>
      <c r="T58" s="40"/>
      <c r="U58" s="40"/>
      <c r="V58" s="40"/>
      <c r="W58" s="40"/>
      <c r="X58" s="40"/>
      <c r="Y58" s="40"/>
      <c r="Z58" s="40"/>
      <c r="AA58" s="40"/>
      <c r="AB58" s="40"/>
      <c r="AC58" s="40"/>
      <c r="AD58" s="40"/>
      <c r="AE58" s="40"/>
    </row>
    <row r="59" s="2" customFormat="1" ht="15.15" customHeight="1">
      <c r="A59" s="40"/>
      <c r="B59" s="41"/>
      <c r="C59" s="34" t="s">
        <v>31</v>
      </c>
      <c r="D59" s="42"/>
      <c r="E59" s="42"/>
      <c r="F59" s="29" t="str">
        <f>IF(E20="","",E20)</f>
        <v>Vyplň údaj</v>
      </c>
      <c r="G59" s="42"/>
      <c r="H59" s="42"/>
      <c r="I59" s="151" t="s">
        <v>38</v>
      </c>
      <c r="J59" s="38" t="str">
        <f>E26</f>
        <v>K.Hlaváčková</v>
      </c>
      <c r="K59" s="42"/>
      <c r="L59" s="149"/>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8"/>
      <c r="J60" s="42"/>
      <c r="K60" s="42"/>
      <c r="L60" s="149"/>
      <c r="S60" s="40"/>
      <c r="T60" s="40"/>
      <c r="U60" s="40"/>
      <c r="V60" s="40"/>
      <c r="W60" s="40"/>
      <c r="X60" s="40"/>
      <c r="Y60" s="40"/>
      <c r="Z60" s="40"/>
      <c r="AA60" s="40"/>
      <c r="AB60" s="40"/>
      <c r="AC60" s="40"/>
      <c r="AD60" s="40"/>
      <c r="AE60" s="40"/>
    </row>
    <row r="61" s="2" customFormat="1" ht="29.28" customHeight="1">
      <c r="A61" s="40"/>
      <c r="B61" s="41"/>
      <c r="C61" s="182" t="s">
        <v>132</v>
      </c>
      <c r="D61" s="183"/>
      <c r="E61" s="183"/>
      <c r="F61" s="183"/>
      <c r="G61" s="183"/>
      <c r="H61" s="183"/>
      <c r="I61" s="184"/>
      <c r="J61" s="185" t="s">
        <v>133</v>
      </c>
      <c r="K61" s="183"/>
      <c r="L61" s="149"/>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8"/>
      <c r="J62" s="42"/>
      <c r="K62" s="42"/>
      <c r="L62" s="149"/>
      <c r="S62" s="40"/>
      <c r="T62" s="40"/>
      <c r="U62" s="40"/>
      <c r="V62" s="40"/>
      <c r="W62" s="40"/>
      <c r="X62" s="40"/>
      <c r="Y62" s="40"/>
      <c r="Z62" s="40"/>
      <c r="AA62" s="40"/>
      <c r="AB62" s="40"/>
      <c r="AC62" s="40"/>
      <c r="AD62" s="40"/>
      <c r="AE62" s="40"/>
    </row>
    <row r="63" s="2" customFormat="1" ht="22.8" customHeight="1">
      <c r="A63" s="40"/>
      <c r="B63" s="41"/>
      <c r="C63" s="186" t="s">
        <v>74</v>
      </c>
      <c r="D63" s="42"/>
      <c r="E63" s="42"/>
      <c r="F63" s="42"/>
      <c r="G63" s="42"/>
      <c r="H63" s="42"/>
      <c r="I63" s="148"/>
      <c r="J63" s="104">
        <f>J94</f>
        <v>0</v>
      </c>
      <c r="K63" s="42"/>
      <c r="L63" s="149"/>
      <c r="S63" s="40"/>
      <c r="T63" s="40"/>
      <c r="U63" s="40"/>
      <c r="V63" s="40"/>
      <c r="W63" s="40"/>
      <c r="X63" s="40"/>
      <c r="Y63" s="40"/>
      <c r="Z63" s="40"/>
      <c r="AA63" s="40"/>
      <c r="AB63" s="40"/>
      <c r="AC63" s="40"/>
      <c r="AD63" s="40"/>
      <c r="AE63" s="40"/>
      <c r="AU63" s="19" t="s">
        <v>134</v>
      </c>
    </row>
    <row r="64" s="9" customFormat="1" ht="24.96" customHeight="1">
      <c r="A64" s="9"/>
      <c r="B64" s="187"/>
      <c r="C64" s="188"/>
      <c r="D64" s="189" t="s">
        <v>135</v>
      </c>
      <c r="E64" s="190"/>
      <c r="F64" s="190"/>
      <c r="G64" s="190"/>
      <c r="H64" s="190"/>
      <c r="I64" s="191"/>
      <c r="J64" s="192">
        <f>J95</f>
        <v>0</v>
      </c>
      <c r="K64" s="188"/>
      <c r="L64" s="193"/>
      <c r="S64" s="9"/>
      <c r="T64" s="9"/>
      <c r="U64" s="9"/>
      <c r="V64" s="9"/>
      <c r="W64" s="9"/>
      <c r="X64" s="9"/>
      <c r="Y64" s="9"/>
      <c r="Z64" s="9"/>
      <c r="AA64" s="9"/>
      <c r="AB64" s="9"/>
      <c r="AC64" s="9"/>
      <c r="AD64" s="9"/>
      <c r="AE64" s="9"/>
    </row>
    <row r="65" s="10" customFormat="1" ht="19.92" customHeight="1">
      <c r="A65" s="10"/>
      <c r="B65" s="194"/>
      <c r="C65" s="127"/>
      <c r="D65" s="195" t="s">
        <v>136</v>
      </c>
      <c r="E65" s="196"/>
      <c r="F65" s="196"/>
      <c r="G65" s="196"/>
      <c r="H65" s="196"/>
      <c r="I65" s="197"/>
      <c r="J65" s="198">
        <f>J96</f>
        <v>0</v>
      </c>
      <c r="K65" s="127"/>
      <c r="L65" s="199"/>
      <c r="S65" s="10"/>
      <c r="T65" s="10"/>
      <c r="U65" s="10"/>
      <c r="V65" s="10"/>
      <c r="W65" s="10"/>
      <c r="X65" s="10"/>
      <c r="Y65" s="10"/>
      <c r="Z65" s="10"/>
      <c r="AA65" s="10"/>
      <c r="AB65" s="10"/>
      <c r="AC65" s="10"/>
      <c r="AD65" s="10"/>
      <c r="AE65" s="10"/>
    </row>
    <row r="66" s="10" customFormat="1" ht="19.92" customHeight="1">
      <c r="A66" s="10"/>
      <c r="B66" s="194"/>
      <c r="C66" s="127"/>
      <c r="D66" s="195" t="s">
        <v>137</v>
      </c>
      <c r="E66" s="196"/>
      <c r="F66" s="196"/>
      <c r="G66" s="196"/>
      <c r="H66" s="196"/>
      <c r="I66" s="197"/>
      <c r="J66" s="198">
        <f>J224</f>
        <v>0</v>
      </c>
      <c r="K66" s="127"/>
      <c r="L66" s="199"/>
      <c r="S66" s="10"/>
      <c r="T66" s="10"/>
      <c r="U66" s="10"/>
      <c r="V66" s="10"/>
      <c r="W66" s="10"/>
      <c r="X66" s="10"/>
      <c r="Y66" s="10"/>
      <c r="Z66" s="10"/>
      <c r="AA66" s="10"/>
      <c r="AB66" s="10"/>
      <c r="AC66" s="10"/>
      <c r="AD66" s="10"/>
      <c r="AE66" s="10"/>
    </row>
    <row r="67" s="10" customFormat="1" ht="19.92" customHeight="1">
      <c r="A67" s="10"/>
      <c r="B67" s="194"/>
      <c r="C67" s="127"/>
      <c r="D67" s="195" t="s">
        <v>138</v>
      </c>
      <c r="E67" s="196"/>
      <c r="F67" s="196"/>
      <c r="G67" s="196"/>
      <c r="H67" s="196"/>
      <c r="I67" s="197"/>
      <c r="J67" s="198">
        <f>J228</f>
        <v>0</v>
      </c>
      <c r="K67" s="127"/>
      <c r="L67" s="199"/>
      <c r="S67" s="10"/>
      <c r="T67" s="10"/>
      <c r="U67" s="10"/>
      <c r="V67" s="10"/>
      <c r="W67" s="10"/>
      <c r="X67" s="10"/>
      <c r="Y67" s="10"/>
      <c r="Z67" s="10"/>
      <c r="AA67" s="10"/>
      <c r="AB67" s="10"/>
      <c r="AC67" s="10"/>
      <c r="AD67" s="10"/>
      <c r="AE67" s="10"/>
    </row>
    <row r="68" s="10" customFormat="1" ht="19.92" customHeight="1">
      <c r="A68" s="10"/>
      <c r="B68" s="194"/>
      <c r="C68" s="127"/>
      <c r="D68" s="195" t="s">
        <v>139</v>
      </c>
      <c r="E68" s="196"/>
      <c r="F68" s="196"/>
      <c r="G68" s="196"/>
      <c r="H68" s="196"/>
      <c r="I68" s="197"/>
      <c r="J68" s="198">
        <f>J233</f>
        <v>0</v>
      </c>
      <c r="K68" s="127"/>
      <c r="L68" s="199"/>
      <c r="S68" s="10"/>
      <c r="T68" s="10"/>
      <c r="U68" s="10"/>
      <c r="V68" s="10"/>
      <c r="W68" s="10"/>
      <c r="X68" s="10"/>
      <c r="Y68" s="10"/>
      <c r="Z68" s="10"/>
      <c r="AA68" s="10"/>
      <c r="AB68" s="10"/>
      <c r="AC68" s="10"/>
      <c r="AD68" s="10"/>
      <c r="AE68" s="10"/>
    </row>
    <row r="69" s="10" customFormat="1" ht="19.92" customHeight="1">
      <c r="A69" s="10"/>
      <c r="B69" s="194"/>
      <c r="C69" s="127"/>
      <c r="D69" s="195" t="s">
        <v>140</v>
      </c>
      <c r="E69" s="196"/>
      <c r="F69" s="196"/>
      <c r="G69" s="196"/>
      <c r="H69" s="196"/>
      <c r="I69" s="197"/>
      <c r="J69" s="198">
        <f>J267</f>
        <v>0</v>
      </c>
      <c r="K69" s="127"/>
      <c r="L69" s="199"/>
      <c r="S69" s="10"/>
      <c r="T69" s="10"/>
      <c r="U69" s="10"/>
      <c r="V69" s="10"/>
      <c r="W69" s="10"/>
      <c r="X69" s="10"/>
      <c r="Y69" s="10"/>
      <c r="Z69" s="10"/>
      <c r="AA69" s="10"/>
      <c r="AB69" s="10"/>
      <c r="AC69" s="10"/>
      <c r="AD69" s="10"/>
      <c r="AE69" s="10"/>
    </row>
    <row r="70" s="10" customFormat="1" ht="19.92" customHeight="1">
      <c r="A70" s="10"/>
      <c r="B70" s="194"/>
      <c r="C70" s="127"/>
      <c r="D70" s="195" t="s">
        <v>143</v>
      </c>
      <c r="E70" s="196"/>
      <c r="F70" s="196"/>
      <c r="G70" s="196"/>
      <c r="H70" s="196"/>
      <c r="I70" s="197"/>
      <c r="J70" s="198">
        <f>J296</f>
        <v>0</v>
      </c>
      <c r="K70" s="127"/>
      <c r="L70" s="199"/>
      <c r="S70" s="10"/>
      <c r="T70" s="10"/>
      <c r="U70" s="10"/>
      <c r="V70" s="10"/>
      <c r="W70" s="10"/>
      <c r="X70" s="10"/>
      <c r="Y70" s="10"/>
      <c r="Z70" s="10"/>
      <c r="AA70" s="10"/>
      <c r="AB70" s="10"/>
      <c r="AC70" s="10"/>
      <c r="AD70" s="10"/>
      <c r="AE70" s="10"/>
    </row>
    <row r="71" s="9" customFormat="1" ht="24.96" customHeight="1">
      <c r="A71" s="9"/>
      <c r="B71" s="187"/>
      <c r="C71" s="188"/>
      <c r="D71" s="189" t="s">
        <v>144</v>
      </c>
      <c r="E71" s="190"/>
      <c r="F71" s="190"/>
      <c r="G71" s="190"/>
      <c r="H71" s="190"/>
      <c r="I71" s="191"/>
      <c r="J71" s="192">
        <f>J299</f>
        <v>0</v>
      </c>
      <c r="K71" s="188"/>
      <c r="L71" s="193"/>
      <c r="S71" s="9"/>
      <c r="T71" s="9"/>
      <c r="U71" s="9"/>
      <c r="V71" s="9"/>
      <c r="W71" s="9"/>
      <c r="X71" s="9"/>
      <c r="Y71" s="9"/>
      <c r="Z71" s="9"/>
      <c r="AA71" s="9"/>
      <c r="AB71" s="9"/>
      <c r="AC71" s="9"/>
      <c r="AD71" s="9"/>
      <c r="AE71" s="9"/>
    </row>
    <row r="72" s="10" customFormat="1" ht="19.92" customHeight="1">
      <c r="A72" s="10"/>
      <c r="B72" s="194"/>
      <c r="C72" s="127"/>
      <c r="D72" s="195" t="s">
        <v>145</v>
      </c>
      <c r="E72" s="196"/>
      <c r="F72" s="196"/>
      <c r="G72" s="196"/>
      <c r="H72" s="196"/>
      <c r="I72" s="197"/>
      <c r="J72" s="198">
        <f>J300</f>
        <v>0</v>
      </c>
      <c r="K72" s="127"/>
      <c r="L72" s="199"/>
      <c r="S72" s="10"/>
      <c r="T72" s="10"/>
      <c r="U72" s="10"/>
      <c r="V72" s="10"/>
      <c r="W72" s="10"/>
      <c r="X72" s="10"/>
      <c r="Y72" s="10"/>
      <c r="Z72" s="10"/>
      <c r="AA72" s="10"/>
      <c r="AB72" s="10"/>
      <c r="AC72" s="10"/>
      <c r="AD72" s="10"/>
      <c r="AE72" s="10"/>
    </row>
    <row r="73" s="2" customFormat="1" ht="21.84" customHeight="1">
      <c r="A73" s="40"/>
      <c r="B73" s="41"/>
      <c r="C73" s="42"/>
      <c r="D73" s="42"/>
      <c r="E73" s="42"/>
      <c r="F73" s="42"/>
      <c r="G73" s="42"/>
      <c r="H73" s="42"/>
      <c r="I73" s="148"/>
      <c r="J73" s="42"/>
      <c r="K73" s="42"/>
      <c r="L73" s="149"/>
      <c r="S73" s="40"/>
      <c r="T73" s="40"/>
      <c r="U73" s="40"/>
      <c r="V73" s="40"/>
      <c r="W73" s="40"/>
      <c r="X73" s="40"/>
      <c r="Y73" s="40"/>
      <c r="Z73" s="40"/>
      <c r="AA73" s="40"/>
      <c r="AB73" s="40"/>
      <c r="AC73" s="40"/>
      <c r="AD73" s="40"/>
      <c r="AE73" s="40"/>
    </row>
    <row r="74" s="2" customFormat="1" ht="6.96" customHeight="1">
      <c r="A74" s="40"/>
      <c r="B74" s="61"/>
      <c r="C74" s="62"/>
      <c r="D74" s="62"/>
      <c r="E74" s="62"/>
      <c r="F74" s="62"/>
      <c r="G74" s="62"/>
      <c r="H74" s="62"/>
      <c r="I74" s="177"/>
      <c r="J74" s="62"/>
      <c r="K74" s="62"/>
      <c r="L74" s="149"/>
      <c r="S74" s="40"/>
      <c r="T74" s="40"/>
      <c r="U74" s="40"/>
      <c r="V74" s="40"/>
      <c r="W74" s="40"/>
      <c r="X74" s="40"/>
      <c r="Y74" s="40"/>
      <c r="Z74" s="40"/>
      <c r="AA74" s="40"/>
      <c r="AB74" s="40"/>
      <c r="AC74" s="40"/>
      <c r="AD74" s="40"/>
      <c r="AE74" s="40"/>
    </row>
    <row r="78" s="2" customFormat="1" ht="6.96" customHeight="1">
      <c r="A78" s="40"/>
      <c r="B78" s="63"/>
      <c r="C78" s="64"/>
      <c r="D78" s="64"/>
      <c r="E78" s="64"/>
      <c r="F78" s="64"/>
      <c r="G78" s="64"/>
      <c r="H78" s="64"/>
      <c r="I78" s="180"/>
      <c r="J78" s="64"/>
      <c r="K78" s="64"/>
      <c r="L78" s="149"/>
      <c r="S78" s="40"/>
      <c r="T78" s="40"/>
      <c r="U78" s="40"/>
      <c r="V78" s="40"/>
      <c r="W78" s="40"/>
      <c r="X78" s="40"/>
      <c r="Y78" s="40"/>
      <c r="Z78" s="40"/>
      <c r="AA78" s="40"/>
      <c r="AB78" s="40"/>
      <c r="AC78" s="40"/>
      <c r="AD78" s="40"/>
      <c r="AE78" s="40"/>
    </row>
    <row r="79" s="2" customFormat="1" ht="24.96" customHeight="1">
      <c r="A79" s="40"/>
      <c r="B79" s="41"/>
      <c r="C79" s="25" t="s">
        <v>148</v>
      </c>
      <c r="D79" s="42"/>
      <c r="E79" s="42"/>
      <c r="F79" s="42"/>
      <c r="G79" s="42"/>
      <c r="H79" s="42"/>
      <c r="I79" s="148"/>
      <c r="J79" s="42"/>
      <c r="K79" s="42"/>
      <c r="L79" s="149"/>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148"/>
      <c r="J80" s="42"/>
      <c r="K80" s="42"/>
      <c r="L80" s="149"/>
      <c r="S80" s="40"/>
      <c r="T80" s="40"/>
      <c r="U80" s="40"/>
      <c r="V80" s="40"/>
      <c r="W80" s="40"/>
      <c r="X80" s="40"/>
      <c r="Y80" s="40"/>
      <c r="Z80" s="40"/>
      <c r="AA80" s="40"/>
      <c r="AB80" s="40"/>
      <c r="AC80" s="40"/>
      <c r="AD80" s="40"/>
      <c r="AE80" s="40"/>
    </row>
    <row r="81" s="2" customFormat="1" ht="12" customHeight="1">
      <c r="A81" s="40"/>
      <c r="B81" s="41"/>
      <c r="C81" s="34" t="s">
        <v>16</v>
      </c>
      <c r="D81" s="42"/>
      <c r="E81" s="42"/>
      <c r="F81" s="42"/>
      <c r="G81" s="42"/>
      <c r="H81" s="42"/>
      <c r="I81" s="148"/>
      <c r="J81" s="42"/>
      <c r="K81" s="42"/>
      <c r="L81" s="149"/>
      <c r="S81" s="40"/>
      <c r="T81" s="40"/>
      <c r="U81" s="40"/>
      <c r="V81" s="40"/>
      <c r="W81" s="40"/>
      <c r="X81" s="40"/>
      <c r="Y81" s="40"/>
      <c r="Z81" s="40"/>
      <c r="AA81" s="40"/>
      <c r="AB81" s="40"/>
      <c r="AC81" s="40"/>
      <c r="AD81" s="40"/>
      <c r="AE81" s="40"/>
    </row>
    <row r="82" s="2" customFormat="1" ht="16.5" customHeight="1">
      <c r="A82" s="40"/>
      <c r="B82" s="41"/>
      <c r="C82" s="42"/>
      <c r="D82" s="42"/>
      <c r="E82" s="181" t="str">
        <f>E7</f>
        <v>Splašková kanalizace Mělice s převedením odpadníchvod do Lohenic</v>
      </c>
      <c r="F82" s="34"/>
      <c r="G82" s="34"/>
      <c r="H82" s="34"/>
      <c r="I82" s="148"/>
      <c r="J82" s="42"/>
      <c r="K82" s="42"/>
      <c r="L82" s="149"/>
      <c r="S82" s="40"/>
      <c r="T82" s="40"/>
      <c r="U82" s="40"/>
      <c r="V82" s="40"/>
      <c r="W82" s="40"/>
      <c r="X82" s="40"/>
      <c r="Y82" s="40"/>
      <c r="Z82" s="40"/>
      <c r="AA82" s="40"/>
      <c r="AB82" s="40"/>
      <c r="AC82" s="40"/>
      <c r="AD82" s="40"/>
      <c r="AE82" s="40"/>
    </row>
    <row r="83" s="1" customFormat="1" ht="12" customHeight="1">
      <c r="B83" s="23"/>
      <c r="C83" s="34" t="s">
        <v>128</v>
      </c>
      <c r="D83" s="24"/>
      <c r="E83" s="24"/>
      <c r="F83" s="24"/>
      <c r="G83" s="24"/>
      <c r="H83" s="24"/>
      <c r="I83" s="140"/>
      <c r="J83" s="24"/>
      <c r="K83" s="24"/>
      <c r="L83" s="22"/>
    </row>
    <row r="84" s="2" customFormat="1" ht="16.5" customHeight="1">
      <c r="A84" s="40"/>
      <c r="B84" s="41"/>
      <c r="C84" s="42"/>
      <c r="D84" s="42"/>
      <c r="E84" s="181" t="s">
        <v>1476</v>
      </c>
      <c r="F84" s="42"/>
      <c r="G84" s="42"/>
      <c r="H84" s="42"/>
      <c r="I84" s="148"/>
      <c r="J84" s="42"/>
      <c r="K84" s="42"/>
      <c r="L84" s="149"/>
      <c r="S84" s="40"/>
      <c r="T84" s="40"/>
      <c r="U84" s="40"/>
      <c r="V84" s="40"/>
      <c r="W84" s="40"/>
      <c r="X84" s="40"/>
      <c r="Y84" s="40"/>
      <c r="Z84" s="40"/>
      <c r="AA84" s="40"/>
      <c r="AB84" s="40"/>
      <c r="AC84" s="40"/>
      <c r="AD84" s="40"/>
      <c r="AE84" s="40"/>
    </row>
    <row r="85" s="2" customFormat="1" ht="12" customHeight="1">
      <c r="A85" s="40"/>
      <c r="B85" s="41"/>
      <c r="C85" s="34" t="s">
        <v>1216</v>
      </c>
      <c r="D85" s="42"/>
      <c r="E85" s="42"/>
      <c r="F85" s="42"/>
      <c r="G85" s="42"/>
      <c r="H85" s="42"/>
      <c r="I85" s="148"/>
      <c r="J85" s="42"/>
      <c r="K85" s="42"/>
      <c r="L85" s="149"/>
      <c r="S85" s="40"/>
      <c r="T85" s="40"/>
      <c r="U85" s="40"/>
      <c r="V85" s="40"/>
      <c r="W85" s="40"/>
      <c r="X85" s="40"/>
      <c r="Y85" s="40"/>
      <c r="Z85" s="40"/>
      <c r="AA85" s="40"/>
      <c r="AB85" s="40"/>
      <c r="AC85" s="40"/>
      <c r="AD85" s="40"/>
      <c r="AE85" s="40"/>
    </row>
    <row r="86" s="2" customFormat="1" ht="16.5" customHeight="1">
      <c r="A86" s="40"/>
      <c r="B86" s="41"/>
      <c r="C86" s="42"/>
      <c r="D86" s="42"/>
      <c r="E86" s="71" t="str">
        <f>E11</f>
        <v>02 - Podzemní část PSOV č.1 a PSOV č.2</v>
      </c>
      <c r="F86" s="42"/>
      <c r="G86" s="42"/>
      <c r="H86" s="42"/>
      <c r="I86" s="148"/>
      <c r="J86" s="42"/>
      <c r="K86" s="42"/>
      <c r="L86" s="149"/>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148"/>
      <c r="J87" s="42"/>
      <c r="K87" s="42"/>
      <c r="L87" s="149"/>
      <c r="S87" s="40"/>
      <c r="T87" s="40"/>
      <c r="U87" s="40"/>
      <c r="V87" s="40"/>
      <c r="W87" s="40"/>
      <c r="X87" s="40"/>
      <c r="Y87" s="40"/>
      <c r="Z87" s="40"/>
      <c r="AA87" s="40"/>
      <c r="AB87" s="40"/>
      <c r="AC87" s="40"/>
      <c r="AD87" s="40"/>
      <c r="AE87" s="40"/>
    </row>
    <row r="88" s="2" customFormat="1" ht="12" customHeight="1">
      <c r="A88" s="40"/>
      <c r="B88" s="41"/>
      <c r="C88" s="34" t="s">
        <v>21</v>
      </c>
      <c r="D88" s="42"/>
      <c r="E88" s="42"/>
      <c r="F88" s="29" t="str">
        <f>F14</f>
        <v>k.ú. Mělice a Lohenice u Přelouče</v>
      </c>
      <c r="G88" s="42"/>
      <c r="H88" s="42"/>
      <c r="I88" s="151" t="s">
        <v>23</v>
      </c>
      <c r="J88" s="74" t="str">
        <f>IF(J14="","",J14)</f>
        <v>24. 5. 2019</v>
      </c>
      <c r="K88" s="42"/>
      <c r="L88" s="149"/>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148"/>
      <c r="J89" s="42"/>
      <c r="K89" s="42"/>
      <c r="L89" s="149"/>
      <c r="S89" s="40"/>
      <c r="T89" s="40"/>
      <c r="U89" s="40"/>
      <c r="V89" s="40"/>
      <c r="W89" s="40"/>
      <c r="X89" s="40"/>
      <c r="Y89" s="40"/>
      <c r="Z89" s="40"/>
      <c r="AA89" s="40"/>
      <c r="AB89" s="40"/>
      <c r="AC89" s="40"/>
      <c r="AD89" s="40"/>
      <c r="AE89" s="40"/>
    </row>
    <row r="90" s="2" customFormat="1" ht="40.05" customHeight="1">
      <c r="A90" s="40"/>
      <c r="B90" s="41"/>
      <c r="C90" s="34" t="s">
        <v>25</v>
      </c>
      <c r="D90" s="42"/>
      <c r="E90" s="42"/>
      <c r="F90" s="29" t="str">
        <f>E17</f>
        <v>Město Přelouč, Čs. Armády 1665, Přelouč</v>
      </c>
      <c r="G90" s="42"/>
      <c r="H90" s="42"/>
      <c r="I90" s="151" t="s">
        <v>33</v>
      </c>
      <c r="J90" s="38" t="str">
        <f>E23</f>
        <v>IKKO Hradec Králové,s.r.o., Bratří Štefanů 238, HK</v>
      </c>
      <c r="K90" s="42"/>
      <c r="L90" s="149"/>
      <c r="S90" s="40"/>
      <c r="T90" s="40"/>
      <c r="U90" s="40"/>
      <c r="V90" s="40"/>
      <c r="W90" s="40"/>
      <c r="X90" s="40"/>
      <c r="Y90" s="40"/>
      <c r="Z90" s="40"/>
      <c r="AA90" s="40"/>
      <c r="AB90" s="40"/>
      <c r="AC90" s="40"/>
      <c r="AD90" s="40"/>
      <c r="AE90" s="40"/>
    </row>
    <row r="91" s="2" customFormat="1" ht="15.15" customHeight="1">
      <c r="A91" s="40"/>
      <c r="B91" s="41"/>
      <c r="C91" s="34" t="s">
        <v>31</v>
      </c>
      <c r="D91" s="42"/>
      <c r="E91" s="42"/>
      <c r="F91" s="29" t="str">
        <f>IF(E20="","",E20)</f>
        <v>Vyplň údaj</v>
      </c>
      <c r="G91" s="42"/>
      <c r="H91" s="42"/>
      <c r="I91" s="151" t="s">
        <v>38</v>
      </c>
      <c r="J91" s="38" t="str">
        <f>E26</f>
        <v>K.Hlaváčková</v>
      </c>
      <c r="K91" s="42"/>
      <c r="L91" s="149"/>
      <c r="S91" s="40"/>
      <c r="T91" s="40"/>
      <c r="U91" s="40"/>
      <c r="V91" s="40"/>
      <c r="W91" s="40"/>
      <c r="X91" s="40"/>
      <c r="Y91" s="40"/>
      <c r="Z91" s="40"/>
      <c r="AA91" s="40"/>
      <c r="AB91" s="40"/>
      <c r="AC91" s="40"/>
      <c r="AD91" s="40"/>
      <c r="AE91" s="40"/>
    </row>
    <row r="92" s="2" customFormat="1" ht="10.32" customHeight="1">
      <c r="A92" s="40"/>
      <c r="B92" s="41"/>
      <c r="C92" s="42"/>
      <c r="D92" s="42"/>
      <c r="E92" s="42"/>
      <c r="F92" s="42"/>
      <c r="G92" s="42"/>
      <c r="H92" s="42"/>
      <c r="I92" s="148"/>
      <c r="J92" s="42"/>
      <c r="K92" s="42"/>
      <c r="L92" s="149"/>
      <c r="S92" s="40"/>
      <c r="T92" s="40"/>
      <c r="U92" s="40"/>
      <c r="V92" s="40"/>
      <c r="W92" s="40"/>
      <c r="X92" s="40"/>
      <c r="Y92" s="40"/>
      <c r="Z92" s="40"/>
      <c r="AA92" s="40"/>
      <c r="AB92" s="40"/>
      <c r="AC92" s="40"/>
      <c r="AD92" s="40"/>
      <c r="AE92" s="40"/>
    </row>
    <row r="93" s="11" customFormat="1" ht="29.28" customHeight="1">
      <c r="A93" s="200"/>
      <c r="B93" s="201"/>
      <c r="C93" s="202" t="s">
        <v>149</v>
      </c>
      <c r="D93" s="203" t="s">
        <v>61</v>
      </c>
      <c r="E93" s="203" t="s">
        <v>57</v>
      </c>
      <c r="F93" s="203" t="s">
        <v>58</v>
      </c>
      <c r="G93" s="203" t="s">
        <v>150</v>
      </c>
      <c r="H93" s="203" t="s">
        <v>151</v>
      </c>
      <c r="I93" s="204" t="s">
        <v>152</v>
      </c>
      <c r="J93" s="203" t="s">
        <v>133</v>
      </c>
      <c r="K93" s="205" t="s">
        <v>153</v>
      </c>
      <c r="L93" s="206"/>
      <c r="M93" s="94" t="s">
        <v>19</v>
      </c>
      <c r="N93" s="95" t="s">
        <v>46</v>
      </c>
      <c r="O93" s="95" t="s">
        <v>154</v>
      </c>
      <c r="P93" s="95" t="s">
        <v>155</v>
      </c>
      <c r="Q93" s="95" t="s">
        <v>156</v>
      </c>
      <c r="R93" s="95" t="s">
        <v>157</v>
      </c>
      <c r="S93" s="95" t="s">
        <v>158</v>
      </c>
      <c r="T93" s="96" t="s">
        <v>159</v>
      </c>
      <c r="U93" s="200"/>
      <c r="V93" s="200"/>
      <c r="W93" s="200"/>
      <c r="X93" s="200"/>
      <c r="Y93" s="200"/>
      <c r="Z93" s="200"/>
      <c r="AA93" s="200"/>
      <c r="AB93" s="200"/>
      <c r="AC93" s="200"/>
      <c r="AD93" s="200"/>
      <c r="AE93" s="200"/>
    </row>
    <row r="94" s="2" customFormat="1" ht="22.8" customHeight="1">
      <c r="A94" s="40"/>
      <c r="B94" s="41"/>
      <c r="C94" s="101" t="s">
        <v>160</v>
      </c>
      <c r="D94" s="42"/>
      <c r="E94" s="42"/>
      <c r="F94" s="42"/>
      <c r="G94" s="42"/>
      <c r="H94" s="42"/>
      <c r="I94" s="148"/>
      <c r="J94" s="207">
        <f>BK94</f>
        <v>0</v>
      </c>
      <c r="K94" s="42"/>
      <c r="L94" s="46"/>
      <c r="M94" s="97"/>
      <c r="N94" s="208"/>
      <c r="O94" s="98"/>
      <c r="P94" s="209">
        <f>P95+P299</f>
        <v>0</v>
      </c>
      <c r="Q94" s="98"/>
      <c r="R94" s="209">
        <f>R95+R299</f>
        <v>42.69041884</v>
      </c>
      <c r="S94" s="98"/>
      <c r="T94" s="210">
        <f>T95+T299</f>
        <v>0</v>
      </c>
      <c r="U94" s="40"/>
      <c r="V94" s="40"/>
      <c r="W94" s="40"/>
      <c r="X94" s="40"/>
      <c r="Y94" s="40"/>
      <c r="Z94" s="40"/>
      <c r="AA94" s="40"/>
      <c r="AB94" s="40"/>
      <c r="AC94" s="40"/>
      <c r="AD94" s="40"/>
      <c r="AE94" s="40"/>
      <c r="AT94" s="19" t="s">
        <v>75</v>
      </c>
      <c r="AU94" s="19" t="s">
        <v>134</v>
      </c>
      <c r="BK94" s="211">
        <f>BK95+BK299</f>
        <v>0</v>
      </c>
    </row>
    <row r="95" s="12" customFormat="1" ht="25.92" customHeight="1">
      <c r="A95" s="12"/>
      <c r="B95" s="212"/>
      <c r="C95" s="213"/>
      <c r="D95" s="214" t="s">
        <v>75</v>
      </c>
      <c r="E95" s="215" t="s">
        <v>161</v>
      </c>
      <c r="F95" s="215" t="s">
        <v>161</v>
      </c>
      <c r="G95" s="213"/>
      <c r="H95" s="213"/>
      <c r="I95" s="216"/>
      <c r="J95" s="217">
        <f>BK95</f>
        <v>0</v>
      </c>
      <c r="K95" s="213"/>
      <c r="L95" s="218"/>
      <c r="M95" s="219"/>
      <c r="N95" s="220"/>
      <c r="O95" s="220"/>
      <c r="P95" s="221">
        <f>P96+P224+P228+P233+P267+P296</f>
        <v>0</v>
      </c>
      <c r="Q95" s="220"/>
      <c r="R95" s="221">
        <f>R96+R224+R228+R233+R267+R296</f>
        <v>42.444018839999998</v>
      </c>
      <c r="S95" s="220"/>
      <c r="T95" s="222">
        <f>T96+T224+T228+T233+T267+T296</f>
        <v>0</v>
      </c>
      <c r="U95" s="12"/>
      <c r="V95" s="12"/>
      <c r="W95" s="12"/>
      <c r="X95" s="12"/>
      <c r="Y95" s="12"/>
      <c r="Z95" s="12"/>
      <c r="AA95" s="12"/>
      <c r="AB95" s="12"/>
      <c r="AC95" s="12"/>
      <c r="AD95" s="12"/>
      <c r="AE95" s="12"/>
      <c r="AR95" s="223" t="s">
        <v>84</v>
      </c>
      <c r="AT95" s="224" t="s">
        <v>75</v>
      </c>
      <c r="AU95" s="224" t="s">
        <v>76</v>
      </c>
      <c r="AY95" s="223" t="s">
        <v>162</v>
      </c>
      <c r="BK95" s="225">
        <f>BK96+BK224+BK228+BK233+BK267+BK296</f>
        <v>0</v>
      </c>
    </row>
    <row r="96" s="12" customFormat="1" ht="22.8" customHeight="1">
      <c r="A96" s="12"/>
      <c r="B96" s="212"/>
      <c r="C96" s="213"/>
      <c r="D96" s="214" t="s">
        <v>75</v>
      </c>
      <c r="E96" s="226" t="s">
        <v>84</v>
      </c>
      <c r="F96" s="226" t="s">
        <v>163</v>
      </c>
      <c r="G96" s="213"/>
      <c r="H96" s="213"/>
      <c r="I96" s="216"/>
      <c r="J96" s="227">
        <f>BK96</f>
        <v>0</v>
      </c>
      <c r="K96" s="213"/>
      <c r="L96" s="218"/>
      <c r="M96" s="219"/>
      <c r="N96" s="220"/>
      <c r="O96" s="220"/>
      <c r="P96" s="221">
        <f>SUM(P97:P223)</f>
        <v>0</v>
      </c>
      <c r="Q96" s="220"/>
      <c r="R96" s="221">
        <f>SUM(R97:R223)</f>
        <v>13.621932289999998</v>
      </c>
      <c r="S96" s="220"/>
      <c r="T96" s="222">
        <f>SUM(T97:T223)</f>
        <v>0</v>
      </c>
      <c r="U96" s="12"/>
      <c r="V96" s="12"/>
      <c r="W96" s="12"/>
      <c r="X96" s="12"/>
      <c r="Y96" s="12"/>
      <c r="Z96" s="12"/>
      <c r="AA96" s="12"/>
      <c r="AB96" s="12"/>
      <c r="AC96" s="12"/>
      <c r="AD96" s="12"/>
      <c r="AE96" s="12"/>
      <c r="AR96" s="223" t="s">
        <v>84</v>
      </c>
      <c r="AT96" s="224" t="s">
        <v>75</v>
      </c>
      <c r="AU96" s="224" t="s">
        <v>84</v>
      </c>
      <c r="AY96" s="223" t="s">
        <v>162</v>
      </c>
      <c r="BK96" s="225">
        <f>SUM(BK97:BK223)</f>
        <v>0</v>
      </c>
    </row>
    <row r="97" s="2" customFormat="1" ht="16.5" customHeight="1">
      <c r="A97" s="40"/>
      <c r="B97" s="41"/>
      <c r="C97" s="228" t="s">
        <v>84</v>
      </c>
      <c r="D97" s="228" t="s">
        <v>164</v>
      </c>
      <c r="E97" s="229" t="s">
        <v>187</v>
      </c>
      <c r="F97" s="230" t="s">
        <v>188</v>
      </c>
      <c r="G97" s="231" t="s">
        <v>189</v>
      </c>
      <c r="H97" s="232">
        <v>216</v>
      </c>
      <c r="I97" s="233"/>
      <c r="J97" s="234">
        <f>ROUND(I97*H97,2)</f>
        <v>0</v>
      </c>
      <c r="K97" s="230" t="s">
        <v>168</v>
      </c>
      <c r="L97" s="46"/>
      <c r="M97" s="235" t="s">
        <v>19</v>
      </c>
      <c r="N97" s="236" t="s">
        <v>47</v>
      </c>
      <c r="O97" s="86"/>
      <c r="P97" s="237">
        <f>O97*H97</f>
        <v>0</v>
      </c>
      <c r="Q97" s="237">
        <v>0</v>
      </c>
      <c r="R97" s="237">
        <f>Q97*H97</f>
        <v>0</v>
      </c>
      <c r="S97" s="237">
        <v>0</v>
      </c>
      <c r="T97" s="238">
        <f>S97*H97</f>
        <v>0</v>
      </c>
      <c r="U97" s="40"/>
      <c r="V97" s="40"/>
      <c r="W97" s="40"/>
      <c r="X97" s="40"/>
      <c r="Y97" s="40"/>
      <c r="Z97" s="40"/>
      <c r="AA97" s="40"/>
      <c r="AB97" s="40"/>
      <c r="AC97" s="40"/>
      <c r="AD97" s="40"/>
      <c r="AE97" s="40"/>
      <c r="AR97" s="239" t="s">
        <v>169</v>
      </c>
      <c r="AT97" s="239" t="s">
        <v>164</v>
      </c>
      <c r="AU97" s="239" t="s">
        <v>86</v>
      </c>
      <c r="AY97" s="19" t="s">
        <v>162</v>
      </c>
      <c r="BE97" s="240">
        <f>IF(N97="základní",J97,0)</f>
        <v>0</v>
      </c>
      <c r="BF97" s="240">
        <f>IF(N97="snížená",J97,0)</f>
        <v>0</v>
      </c>
      <c r="BG97" s="240">
        <f>IF(N97="zákl. přenesená",J97,0)</f>
        <v>0</v>
      </c>
      <c r="BH97" s="240">
        <f>IF(N97="sníž. přenesená",J97,0)</f>
        <v>0</v>
      </c>
      <c r="BI97" s="240">
        <f>IF(N97="nulová",J97,0)</f>
        <v>0</v>
      </c>
      <c r="BJ97" s="19" t="s">
        <v>84</v>
      </c>
      <c r="BK97" s="240">
        <f>ROUND(I97*H97,2)</f>
        <v>0</v>
      </c>
      <c r="BL97" s="19" t="s">
        <v>169</v>
      </c>
      <c r="BM97" s="239" t="s">
        <v>2020</v>
      </c>
    </row>
    <row r="98" s="2" customFormat="1">
      <c r="A98" s="40"/>
      <c r="B98" s="41"/>
      <c r="C98" s="42"/>
      <c r="D98" s="241" t="s">
        <v>171</v>
      </c>
      <c r="E98" s="42"/>
      <c r="F98" s="242" t="s">
        <v>191</v>
      </c>
      <c r="G98" s="42"/>
      <c r="H98" s="42"/>
      <c r="I98" s="148"/>
      <c r="J98" s="42"/>
      <c r="K98" s="42"/>
      <c r="L98" s="46"/>
      <c r="M98" s="243"/>
      <c r="N98" s="244"/>
      <c r="O98" s="86"/>
      <c r="P98" s="86"/>
      <c r="Q98" s="86"/>
      <c r="R98" s="86"/>
      <c r="S98" s="86"/>
      <c r="T98" s="87"/>
      <c r="U98" s="40"/>
      <c r="V98" s="40"/>
      <c r="W98" s="40"/>
      <c r="X98" s="40"/>
      <c r="Y98" s="40"/>
      <c r="Z98" s="40"/>
      <c r="AA98" s="40"/>
      <c r="AB98" s="40"/>
      <c r="AC98" s="40"/>
      <c r="AD98" s="40"/>
      <c r="AE98" s="40"/>
      <c r="AT98" s="19" t="s">
        <v>171</v>
      </c>
      <c r="AU98" s="19" t="s">
        <v>86</v>
      </c>
    </row>
    <row r="99" s="13" customFormat="1">
      <c r="A99" s="13"/>
      <c r="B99" s="245"/>
      <c r="C99" s="246"/>
      <c r="D99" s="241" t="s">
        <v>173</v>
      </c>
      <c r="E99" s="247" t="s">
        <v>19</v>
      </c>
      <c r="F99" s="248" t="s">
        <v>2021</v>
      </c>
      <c r="G99" s="246"/>
      <c r="H99" s="249">
        <v>216</v>
      </c>
      <c r="I99" s="250"/>
      <c r="J99" s="246"/>
      <c r="K99" s="246"/>
      <c r="L99" s="251"/>
      <c r="M99" s="252"/>
      <c r="N99" s="253"/>
      <c r="O99" s="253"/>
      <c r="P99" s="253"/>
      <c r="Q99" s="253"/>
      <c r="R99" s="253"/>
      <c r="S99" s="253"/>
      <c r="T99" s="254"/>
      <c r="U99" s="13"/>
      <c r="V99" s="13"/>
      <c r="W99" s="13"/>
      <c r="X99" s="13"/>
      <c r="Y99" s="13"/>
      <c r="Z99" s="13"/>
      <c r="AA99" s="13"/>
      <c r="AB99" s="13"/>
      <c r="AC99" s="13"/>
      <c r="AD99" s="13"/>
      <c r="AE99" s="13"/>
      <c r="AT99" s="255" t="s">
        <v>173</v>
      </c>
      <c r="AU99" s="255" t="s">
        <v>86</v>
      </c>
      <c r="AV99" s="13" t="s">
        <v>86</v>
      </c>
      <c r="AW99" s="13" t="s">
        <v>37</v>
      </c>
      <c r="AX99" s="13" t="s">
        <v>84</v>
      </c>
      <c r="AY99" s="255" t="s">
        <v>162</v>
      </c>
    </row>
    <row r="100" s="2" customFormat="1" ht="21.75" customHeight="1">
      <c r="A100" s="40"/>
      <c r="B100" s="41"/>
      <c r="C100" s="228" t="s">
        <v>86</v>
      </c>
      <c r="D100" s="228" t="s">
        <v>164</v>
      </c>
      <c r="E100" s="229" t="s">
        <v>194</v>
      </c>
      <c r="F100" s="230" t="s">
        <v>195</v>
      </c>
      <c r="G100" s="231" t="s">
        <v>196</v>
      </c>
      <c r="H100" s="232">
        <v>9</v>
      </c>
      <c r="I100" s="233"/>
      <c r="J100" s="234">
        <f>ROUND(I100*H100,2)</f>
        <v>0</v>
      </c>
      <c r="K100" s="230" t="s">
        <v>168</v>
      </c>
      <c r="L100" s="46"/>
      <c r="M100" s="235" t="s">
        <v>19</v>
      </c>
      <c r="N100" s="236" t="s">
        <v>47</v>
      </c>
      <c r="O100" s="86"/>
      <c r="P100" s="237">
        <f>O100*H100</f>
        <v>0</v>
      </c>
      <c r="Q100" s="237">
        <v>0</v>
      </c>
      <c r="R100" s="237">
        <f>Q100*H100</f>
        <v>0</v>
      </c>
      <c r="S100" s="237">
        <v>0</v>
      </c>
      <c r="T100" s="238">
        <f>S100*H100</f>
        <v>0</v>
      </c>
      <c r="U100" s="40"/>
      <c r="V100" s="40"/>
      <c r="W100" s="40"/>
      <c r="X100" s="40"/>
      <c r="Y100" s="40"/>
      <c r="Z100" s="40"/>
      <c r="AA100" s="40"/>
      <c r="AB100" s="40"/>
      <c r="AC100" s="40"/>
      <c r="AD100" s="40"/>
      <c r="AE100" s="40"/>
      <c r="AR100" s="239" t="s">
        <v>169</v>
      </c>
      <c r="AT100" s="239" t="s">
        <v>164</v>
      </c>
      <c r="AU100" s="239" t="s">
        <v>86</v>
      </c>
      <c r="AY100" s="19" t="s">
        <v>162</v>
      </c>
      <c r="BE100" s="240">
        <f>IF(N100="základní",J100,0)</f>
        <v>0</v>
      </c>
      <c r="BF100" s="240">
        <f>IF(N100="snížená",J100,0)</f>
        <v>0</v>
      </c>
      <c r="BG100" s="240">
        <f>IF(N100="zákl. přenesená",J100,0)</f>
        <v>0</v>
      </c>
      <c r="BH100" s="240">
        <f>IF(N100="sníž. přenesená",J100,0)</f>
        <v>0</v>
      </c>
      <c r="BI100" s="240">
        <f>IF(N100="nulová",J100,0)</f>
        <v>0</v>
      </c>
      <c r="BJ100" s="19" t="s">
        <v>84</v>
      </c>
      <c r="BK100" s="240">
        <f>ROUND(I100*H100,2)</f>
        <v>0</v>
      </c>
      <c r="BL100" s="19" t="s">
        <v>169</v>
      </c>
      <c r="BM100" s="239" t="s">
        <v>2022</v>
      </c>
    </row>
    <row r="101" s="2" customFormat="1">
      <c r="A101" s="40"/>
      <c r="B101" s="41"/>
      <c r="C101" s="42"/>
      <c r="D101" s="241" t="s">
        <v>171</v>
      </c>
      <c r="E101" s="42"/>
      <c r="F101" s="242" t="s">
        <v>198</v>
      </c>
      <c r="G101" s="42"/>
      <c r="H101" s="42"/>
      <c r="I101" s="148"/>
      <c r="J101" s="42"/>
      <c r="K101" s="42"/>
      <c r="L101" s="46"/>
      <c r="M101" s="243"/>
      <c r="N101" s="244"/>
      <c r="O101" s="86"/>
      <c r="P101" s="86"/>
      <c r="Q101" s="86"/>
      <c r="R101" s="86"/>
      <c r="S101" s="86"/>
      <c r="T101" s="87"/>
      <c r="U101" s="40"/>
      <c r="V101" s="40"/>
      <c r="W101" s="40"/>
      <c r="X101" s="40"/>
      <c r="Y101" s="40"/>
      <c r="Z101" s="40"/>
      <c r="AA101" s="40"/>
      <c r="AB101" s="40"/>
      <c r="AC101" s="40"/>
      <c r="AD101" s="40"/>
      <c r="AE101" s="40"/>
      <c r="AT101" s="19" t="s">
        <v>171</v>
      </c>
      <c r="AU101" s="19" t="s">
        <v>86</v>
      </c>
    </row>
    <row r="102" s="2" customFormat="1" ht="21.75" customHeight="1">
      <c r="A102" s="40"/>
      <c r="B102" s="41"/>
      <c r="C102" s="228" t="s">
        <v>176</v>
      </c>
      <c r="D102" s="228" t="s">
        <v>164</v>
      </c>
      <c r="E102" s="229" t="s">
        <v>2023</v>
      </c>
      <c r="F102" s="230" t="s">
        <v>2024</v>
      </c>
      <c r="G102" s="231" t="s">
        <v>1424</v>
      </c>
      <c r="H102" s="232">
        <v>1</v>
      </c>
      <c r="I102" s="233"/>
      <c r="J102" s="234">
        <f>ROUND(I102*H102,2)</f>
        <v>0</v>
      </c>
      <c r="K102" s="230" t="s">
        <v>19</v>
      </c>
      <c r="L102" s="46"/>
      <c r="M102" s="235" t="s">
        <v>19</v>
      </c>
      <c r="N102" s="236" t="s">
        <v>47</v>
      </c>
      <c r="O102" s="86"/>
      <c r="P102" s="237">
        <f>O102*H102</f>
        <v>0</v>
      </c>
      <c r="Q102" s="237">
        <v>0.20000000000000001</v>
      </c>
      <c r="R102" s="237">
        <f>Q102*H102</f>
        <v>0.20000000000000001</v>
      </c>
      <c r="S102" s="237">
        <v>0</v>
      </c>
      <c r="T102" s="238">
        <f>S102*H102</f>
        <v>0</v>
      </c>
      <c r="U102" s="40"/>
      <c r="V102" s="40"/>
      <c r="W102" s="40"/>
      <c r="X102" s="40"/>
      <c r="Y102" s="40"/>
      <c r="Z102" s="40"/>
      <c r="AA102" s="40"/>
      <c r="AB102" s="40"/>
      <c r="AC102" s="40"/>
      <c r="AD102" s="40"/>
      <c r="AE102" s="40"/>
      <c r="AR102" s="239" t="s">
        <v>169</v>
      </c>
      <c r="AT102" s="239" t="s">
        <v>164</v>
      </c>
      <c r="AU102" s="239" t="s">
        <v>86</v>
      </c>
      <c r="AY102" s="19" t="s">
        <v>162</v>
      </c>
      <c r="BE102" s="240">
        <f>IF(N102="základní",J102,0)</f>
        <v>0</v>
      </c>
      <c r="BF102" s="240">
        <f>IF(N102="snížená",J102,0)</f>
        <v>0</v>
      </c>
      <c r="BG102" s="240">
        <f>IF(N102="zákl. přenesená",J102,0)</f>
        <v>0</v>
      </c>
      <c r="BH102" s="240">
        <f>IF(N102="sníž. přenesená",J102,0)</f>
        <v>0</v>
      </c>
      <c r="BI102" s="240">
        <f>IF(N102="nulová",J102,0)</f>
        <v>0</v>
      </c>
      <c r="BJ102" s="19" t="s">
        <v>84</v>
      </c>
      <c r="BK102" s="240">
        <f>ROUND(I102*H102,2)</f>
        <v>0</v>
      </c>
      <c r="BL102" s="19" t="s">
        <v>169</v>
      </c>
      <c r="BM102" s="239" t="s">
        <v>2025</v>
      </c>
    </row>
    <row r="103" s="2" customFormat="1" ht="21.75" customHeight="1">
      <c r="A103" s="40"/>
      <c r="B103" s="41"/>
      <c r="C103" s="228" t="s">
        <v>169</v>
      </c>
      <c r="D103" s="228" t="s">
        <v>164</v>
      </c>
      <c r="E103" s="229" t="s">
        <v>2026</v>
      </c>
      <c r="F103" s="230" t="s">
        <v>2027</v>
      </c>
      <c r="G103" s="231" t="s">
        <v>219</v>
      </c>
      <c r="H103" s="232">
        <v>73.489999999999995</v>
      </c>
      <c r="I103" s="233"/>
      <c r="J103" s="234">
        <f>ROUND(I103*H103,2)</f>
        <v>0</v>
      </c>
      <c r="K103" s="230" t="s">
        <v>168</v>
      </c>
      <c r="L103" s="46"/>
      <c r="M103" s="235" t="s">
        <v>19</v>
      </c>
      <c r="N103" s="236" t="s">
        <v>47</v>
      </c>
      <c r="O103" s="86"/>
      <c r="P103" s="237">
        <f>O103*H103</f>
        <v>0</v>
      </c>
      <c r="Q103" s="237">
        <v>0</v>
      </c>
      <c r="R103" s="237">
        <f>Q103*H103</f>
        <v>0</v>
      </c>
      <c r="S103" s="237">
        <v>0</v>
      </c>
      <c r="T103" s="238">
        <f>S103*H103</f>
        <v>0</v>
      </c>
      <c r="U103" s="40"/>
      <c r="V103" s="40"/>
      <c r="W103" s="40"/>
      <c r="X103" s="40"/>
      <c r="Y103" s="40"/>
      <c r="Z103" s="40"/>
      <c r="AA103" s="40"/>
      <c r="AB103" s="40"/>
      <c r="AC103" s="40"/>
      <c r="AD103" s="40"/>
      <c r="AE103" s="40"/>
      <c r="AR103" s="239" t="s">
        <v>169</v>
      </c>
      <c r="AT103" s="239" t="s">
        <v>164</v>
      </c>
      <c r="AU103" s="239" t="s">
        <v>86</v>
      </c>
      <c r="AY103" s="19" t="s">
        <v>162</v>
      </c>
      <c r="BE103" s="240">
        <f>IF(N103="základní",J103,0)</f>
        <v>0</v>
      </c>
      <c r="BF103" s="240">
        <f>IF(N103="snížená",J103,0)</f>
        <v>0</v>
      </c>
      <c r="BG103" s="240">
        <f>IF(N103="zákl. přenesená",J103,0)</f>
        <v>0</v>
      </c>
      <c r="BH103" s="240">
        <f>IF(N103="sníž. přenesená",J103,0)</f>
        <v>0</v>
      </c>
      <c r="BI103" s="240">
        <f>IF(N103="nulová",J103,0)</f>
        <v>0</v>
      </c>
      <c r="BJ103" s="19" t="s">
        <v>84</v>
      </c>
      <c r="BK103" s="240">
        <f>ROUND(I103*H103,2)</f>
        <v>0</v>
      </c>
      <c r="BL103" s="19" t="s">
        <v>169</v>
      </c>
      <c r="BM103" s="239" t="s">
        <v>2028</v>
      </c>
    </row>
    <row r="104" s="2" customFormat="1">
      <c r="A104" s="40"/>
      <c r="B104" s="41"/>
      <c r="C104" s="42"/>
      <c r="D104" s="241" t="s">
        <v>171</v>
      </c>
      <c r="E104" s="42"/>
      <c r="F104" s="242" t="s">
        <v>230</v>
      </c>
      <c r="G104" s="42"/>
      <c r="H104" s="42"/>
      <c r="I104" s="148"/>
      <c r="J104" s="42"/>
      <c r="K104" s="42"/>
      <c r="L104" s="46"/>
      <c r="M104" s="243"/>
      <c r="N104" s="244"/>
      <c r="O104" s="86"/>
      <c r="P104" s="86"/>
      <c r="Q104" s="86"/>
      <c r="R104" s="86"/>
      <c r="S104" s="86"/>
      <c r="T104" s="87"/>
      <c r="U104" s="40"/>
      <c r="V104" s="40"/>
      <c r="W104" s="40"/>
      <c r="X104" s="40"/>
      <c r="Y104" s="40"/>
      <c r="Z104" s="40"/>
      <c r="AA104" s="40"/>
      <c r="AB104" s="40"/>
      <c r="AC104" s="40"/>
      <c r="AD104" s="40"/>
      <c r="AE104" s="40"/>
      <c r="AT104" s="19" t="s">
        <v>171</v>
      </c>
      <c r="AU104" s="19" t="s">
        <v>86</v>
      </c>
    </row>
    <row r="105" s="16" customFormat="1">
      <c r="A105" s="16"/>
      <c r="B105" s="278"/>
      <c r="C105" s="279"/>
      <c r="D105" s="241" t="s">
        <v>173</v>
      </c>
      <c r="E105" s="280" t="s">
        <v>19</v>
      </c>
      <c r="F105" s="281" t="s">
        <v>231</v>
      </c>
      <c r="G105" s="279"/>
      <c r="H105" s="280" t="s">
        <v>19</v>
      </c>
      <c r="I105" s="282"/>
      <c r="J105" s="279"/>
      <c r="K105" s="279"/>
      <c r="L105" s="283"/>
      <c r="M105" s="284"/>
      <c r="N105" s="285"/>
      <c r="O105" s="285"/>
      <c r="P105" s="285"/>
      <c r="Q105" s="285"/>
      <c r="R105" s="285"/>
      <c r="S105" s="285"/>
      <c r="T105" s="286"/>
      <c r="U105" s="16"/>
      <c r="V105" s="16"/>
      <c r="W105" s="16"/>
      <c r="X105" s="16"/>
      <c r="Y105" s="16"/>
      <c r="Z105" s="16"/>
      <c r="AA105" s="16"/>
      <c r="AB105" s="16"/>
      <c r="AC105" s="16"/>
      <c r="AD105" s="16"/>
      <c r="AE105" s="16"/>
      <c r="AT105" s="287" t="s">
        <v>173</v>
      </c>
      <c r="AU105" s="287" t="s">
        <v>86</v>
      </c>
      <c r="AV105" s="16" t="s">
        <v>84</v>
      </c>
      <c r="AW105" s="16" t="s">
        <v>37</v>
      </c>
      <c r="AX105" s="16" t="s">
        <v>76</v>
      </c>
      <c r="AY105" s="287" t="s">
        <v>162</v>
      </c>
    </row>
    <row r="106" s="13" customFormat="1">
      <c r="A106" s="13"/>
      <c r="B106" s="245"/>
      <c r="C106" s="246"/>
      <c r="D106" s="241" t="s">
        <v>173</v>
      </c>
      <c r="E106" s="247" t="s">
        <v>19</v>
      </c>
      <c r="F106" s="248" t="s">
        <v>2029</v>
      </c>
      <c r="G106" s="246"/>
      <c r="H106" s="249">
        <v>73.489999999999995</v>
      </c>
      <c r="I106" s="250"/>
      <c r="J106" s="246"/>
      <c r="K106" s="246"/>
      <c r="L106" s="251"/>
      <c r="M106" s="252"/>
      <c r="N106" s="253"/>
      <c r="O106" s="253"/>
      <c r="P106" s="253"/>
      <c r="Q106" s="253"/>
      <c r="R106" s="253"/>
      <c r="S106" s="253"/>
      <c r="T106" s="254"/>
      <c r="U106" s="13"/>
      <c r="V106" s="13"/>
      <c r="W106" s="13"/>
      <c r="X106" s="13"/>
      <c r="Y106" s="13"/>
      <c r="Z106" s="13"/>
      <c r="AA106" s="13"/>
      <c r="AB106" s="13"/>
      <c r="AC106" s="13"/>
      <c r="AD106" s="13"/>
      <c r="AE106" s="13"/>
      <c r="AT106" s="255" t="s">
        <v>173</v>
      </c>
      <c r="AU106" s="255" t="s">
        <v>86</v>
      </c>
      <c r="AV106" s="13" t="s">
        <v>86</v>
      </c>
      <c r="AW106" s="13" t="s">
        <v>37</v>
      </c>
      <c r="AX106" s="13" t="s">
        <v>76</v>
      </c>
      <c r="AY106" s="255" t="s">
        <v>162</v>
      </c>
    </row>
    <row r="107" s="15" customFormat="1">
      <c r="A107" s="15"/>
      <c r="B107" s="267"/>
      <c r="C107" s="268"/>
      <c r="D107" s="241" t="s">
        <v>173</v>
      </c>
      <c r="E107" s="269" t="s">
        <v>19</v>
      </c>
      <c r="F107" s="270" t="s">
        <v>177</v>
      </c>
      <c r="G107" s="268"/>
      <c r="H107" s="271">
        <v>73.489999999999995</v>
      </c>
      <c r="I107" s="272"/>
      <c r="J107" s="268"/>
      <c r="K107" s="268"/>
      <c r="L107" s="273"/>
      <c r="M107" s="274"/>
      <c r="N107" s="275"/>
      <c r="O107" s="275"/>
      <c r="P107" s="275"/>
      <c r="Q107" s="275"/>
      <c r="R107" s="275"/>
      <c r="S107" s="275"/>
      <c r="T107" s="276"/>
      <c r="U107" s="15"/>
      <c r="V107" s="15"/>
      <c r="W107" s="15"/>
      <c r="X107" s="15"/>
      <c r="Y107" s="15"/>
      <c r="Z107" s="15"/>
      <c r="AA107" s="15"/>
      <c r="AB107" s="15"/>
      <c r="AC107" s="15"/>
      <c r="AD107" s="15"/>
      <c r="AE107" s="15"/>
      <c r="AT107" s="277" t="s">
        <v>173</v>
      </c>
      <c r="AU107" s="277" t="s">
        <v>86</v>
      </c>
      <c r="AV107" s="15" t="s">
        <v>169</v>
      </c>
      <c r="AW107" s="15" t="s">
        <v>37</v>
      </c>
      <c r="AX107" s="15" t="s">
        <v>84</v>
      </c>
      <c r="AY107" s="277" t="s">
        <v>162</v>
      </c>
    </row>
    <row r="108" s="2" customFormat="1" ht="21.75" customHeight="1">
      <c r="A108" s="40"/>
      <c r="B108" s="41"/>
      <c r="C108" s="228" t="s">
        <v>193</v>
      </c>
      <c r="D108" s="228" t="s">
        <v>164</v>
      </c>
      <c r="E108" s="229" t="s">
        <v>235</v>
      </c>
      <c r="F108" s="230" t="s">
        <v>236</v>
      </c>
      <c r="G108" s="231" t="s">
        <v>219</v>
      </c>
      <c r="H108" s="232">
        <v>18.373000000000001</v>
      </c>
      <c r="I108" s="233"/>
      <c r="J108" s="234">
        <f>ROUND(I108*H108,2)</f>
        <v>0</v>
      </c>
      <c r="K108" s="230" t="s">
        <v>168</v>
      </c>
      <c r="L108" s="46"/>
      <c r="M108" s="235" t="s">
        <v>19</v>
      </c>
      <c r="N108" s="236" t="s">
        <v>47</v>
      </c>
      <c r="O108" s="86"/>
      <c r="P108" s="237">
        <f>O108*H108</f>
        <v>0</v>
      </c>
      <c r="Q108" s="237">
        <v>0</v>
      </c>
      <c r="R108" s="237">
        <f>Q108*H108</f>
        <v>0</v>
      </c>
      <c r="S108" s="237">
        <v>0</v>
      </c>
      <c r="T108" s="238">
        <f>S108*H108</f>
        <v>0</v>
      </c>
      <c r="U108" s="40"/>
      <c r="V108" s="40"/>
      <c r="W108" s="40"/>
      <c r="X108" s="40"/>
      <c r="Y108" s="40"/>
      <c r="Z108" s="40"/>
      <c r="AA108" s="40"/>
      <c r="AB108" s="40"/>
      <c r="AC108" s="40"/>
      <c r="AD108" s="40"/>
      <c r="AE108" s="40"/>
      <c r="AR108" s="239" t="s">
        <v>169</v>
      </c>
      <c r="AT108" s="239" t="s">
        <v>164</v>
      </c>
      <c r="AU108" s="239" t="s">
        <v>86</v>
      </c>
      <c r="AY108" s="19" t="s">
        <v>162</v>
      </c>
      <c r="BE108" s="240">
        <f>IF(N108="základní",J108,0)</f>
        <v>0</v>
      </c>
      <c r="BF108" s="240">
        <f>IF(N108="snížená",J108,0)</f>
        <v>0</v>
      </c>
      <c r="BG108" s="240">
        <f>IF(N108="zákl. přenesená",J108,0)</f>
        <v>0</v>
      </c>
      <c r="BH108" s="240">
        <f>IF(N108="sníž. přenesená",J108,0)</f>
        <v>0</v>
      </c>
      <c r="BI108" s="240">
        <f>IF(N108="nulová",J108,0)</f>
        <v>0</v>
      </c>
      <c r="BJ108" s="19" t="s">
        <v>84</v>
      </c>
      <c r="BK108" s="240">
        <f>ROUND(I108*H108,2)</f>
        <v>0</v>
      </c>
      <c r="BL108" s="19" t="s">
        <v>169</v>
      </c>
      <c r="BM108" s="239" t="s">
        <v>2030</v>
      </c>
    </row>
    <row r="109" s="2" customFormat="1">
      <c r="A109" s="40"/>
      <c r="B109" s="41"/>
      <c r="C109" s="42"/>
      <c r="D109" s="241" t="s">
        <v>171</v>
      </c>
      <c r="E109" s="42"/>
      <c r="F109" s="242" t="s">
        <v>230</v>
      </c>
      <c r="G109" s="42"/>
      <c r="H109" s="42"/>
      <c r="I109" s="148"/>
      <c r="J109" s="42"/>
      <c r="K109" s="42"/>
      <c r="L109" s="46"/>
      <c r="M109" s="243"/>
      <c r="N109" s="244"/>
      <c r="O109" s="86"/>
      <c r="P109" s="86"/>
      <c r="Q109" s="86"/>
      <c r="R109" s="86"/>
      <c r="S109" s="86"/>
      <c r="T109" s="87"/>
      <c r="U109" s="40"/>
      <c r="V109" s="40"/>
      <c r="W109" s="40"/>
      <c r="X109" s="40"/>
      <c r="Y109" s="40"/>
      <c r="Z109" s="40"/>
      <c r="AA109" s="40"/>
      <c r="AB109" s="40"/>
      <c r="AC109" s="40"/>
      <c r="AD109" s="40"/>
      <c r="AE109" s="40"/>
      <c r="AT109" s="19" t="s">
        <v>171</v>
      </c>
      <c r="AU109" s="19" t="s">
        <v>86</v>
      </c>
    </row>
    <row r="110" s="16" customFormat="1">
      <c r="A110" s="16"/>
      <c r="B110" s="278"/>
      <c r="C110" s="279"/>
      <c r="D110" s="241" t="s">
        <v>173</v>
      </c>
      <c r="E110" s="280" t="s">
        <v>19</v>
      </c>
      <c r="F110" s="281" t="s">
        <v>238</v>
      </c>
      <c r="G110" s="279"/>
      <c r="H110" s="280" t="s">
        <v>19</v>
      </c>
      <c r="I110" s="282"/>
      <c r="J110" s="279"/>
      <c r="K110" s="279"/>
      <c r="L110" s="283"/>
      <c r="M110" s="284"/>
      <c r="N110" s="285"/>
      <c r="O110" s="285"/>
      <c r="P110" s="285"/>
      <c r="Q110" s="285"/>
      <c r="R110" s="285"/>
      <c r="S110" s="285"/>
      <c r="T110" s="286"/>
      <c r="U110" s="16"/>
      <c r="V110" s="16"/>
      <c r="W110" s="16"/>
      <c r="X110" s="16"/>
      <c r="Y110" s="16"/>
      <c r="Z110" s="16"/>
      <c r="AA110" s="16"/>
      <c r="AB110" s="16"/>
      <c r="AC110" s="16"/>
      <c r="AD110" s="16"/>
      <c r="AE110" s="16"/>
      <c r="AT110" s="287" t="s">
        <v>173</v>
      </c>
      <c r="AU110" s="287" t="s">
        <v>86</v>
      </c>
      <c r="AV110" s="16" t="s">
        <v>84</v>
      </c>
      <c r="AW110" s="16" t="s">
        <v>37</v>
      </c>
      <c r="AX110" s="16" t="s">
        <v>76</v>
      </c>
      <c r="AY110" s="287" t="s">
        <v>162</v>
      </c>
    </row>
    <row r="111" s="13" customFormat="1">
      <c r="A111" s="13"/>
      <c r="B111" s="245"/>
      <c r="C111" s="246"/>
      <c r="D111" s="241" t="s">
        <v>173</v>
      </c>
      <c r="E111" s="247" t="s">
        <v>19</v>
      </c>
      <c r="F111" s="248" t="s">
        <v>2031</v>
      </c>
      <c r="G111" s="246"/>
      <c r="H111" s="249">
        <v>18.373000000000001</v>
      </c>
      <c r="I111" s="250"/>
      <c r="J111" s="246"/>
      <c r="K111" s="246"/>
      <c r="L111" s="251"/>
      <c r="M111" s="252"/>
      <c r="N111" s="253"/>
      <c r="O111" s="253"/>
      <c r="P111" s="253"/>
      <c r="Q111" s="253"/>
      <c r="R111" s="253"/>
      <c r="S111" s="253"/>
      <c r="T111" s="254"/>
      <c r="U111" s="13"/>
      <c r="V111" s="13"/>
      <c r="W111" s="13"/>
      <c r="X111" s="13"/>
      <c r="Y111" s="13"/>
      <c r="Z111" s="13"/>
      <c r="AA111" s="13"/>
      <c r="AB111" s="13"/>
      <c r="AC111" s="13"/>
      <c r="AD111" s="13"/>
      <c r="AE111" s="13"/>
      <c r="AT111" s="255" t="s">
        <v>173</v>
      </c>
      <c r="AU111" s="255" t="s">
        <v>86</v>
      </c>
      <c r="AV111" s="13" t="s">
        <v>86</v>
      </c>
      <c r="AW111" s="13" t="s">
        <v>37</v>
      </c>
      <c r="AX111" s="13" t="s">
        <v>76</v>
      </c>
      <c r="AY111" s="255" t="s">
        <v>162</v>
      </c>
    </row>
    <row r="112" s="15" customFormat="1">
      <c r="A112" s="15"/>
      <c r="B112" s="267"/>
      <c r="C112" s="268"/>
      <c r="D112" s="241" t="s">
        <v>173</v>
      </c>
      <c r="E112" s="269" t="s">
        <v>19</v>
      </c>
      <c r="F112" s="270" t="s">
        <v>177</v>
      </c>
      <c r="G112" s="268"/>
      <c r="H112" s="271">
        <v>18.373000000000001</v>
      </c>
      <c r="I112" s="272"/>
      <c r="J112" s="268"/>
      <c r="K112" s="268"/>
      <c r="L112" s="273"/>
      <c r="M112" s="274"/>
      <c r="N112" s="275"/>
      <c r="O112" s="275"/>
      <c r="P112" s="275"/>
      <c r="Q112" s="275"/>
      <c r="R112" s="275"/>
      <c r="S112" s="275"/>
      <c r="T112" s="276"/>
      <c r="U112" s="15"/>
      <c r="V112" s="15"/>
      <c r="W112" s="15"/>
      <c r="X112" s="15"/>
      <c r="Y112" s="15"/>
      <c r="Z112" s="15"/>
      <c r="AA112" s="15"/>
      <c r="AB112" s="15"/>
      <c r="AC112" s="15"/>
      <c r="AD112" s="15"/>
      <c r="AE112" s="15"/>
      <c r="AT112" s="277" t="s">
        <v>173</v>
      </c>
      <c r="AU112" s="277" t="s">
        <v>86</v>
      </c>
      <c r="AV112" s="15" t="s">
        <v>169</v>
      </c>
      <c r="AW112" s="15" t="s">
        <v>37</v>
      </c>
      <c r="AX112" s="15" t="s">
        <v>84</v>
      </c>
      <c r="AY112" s="277" t="s">
        <v>162</v>
      </c>
    </row>
    <row r="113" s="2" customFormat="1" ht="21.75" customHeight="1">
      <c r="A113" s="40"/>
      <c r="B113" s="41"/>
      <c r="C113" s="228" t="s">
        <v>199</v>
      </c>
      <c r="D113" s="228" t="s">
        <v>164</v>
      </c>
      <c r="E113" s="229" t="s">
        <v>242</v>
      </c>
      <c r="F113" s="230" t="s">
        <v>243</v>
      </c>
      <c r="G113" s="231" t="s">
        <v>219</v>
      </c>
      <c r="H113" s="232">
        <v>9.1869999999999994</v>
      </c>
      <c r="I113" s="233"/>
      <c r="J113" s="234">
        <f>ROUND(I113*H113,2)</f>
        <v>0</v>
      </c>
      <c r="K113" s="230" t="s">
        <v>168</v>
      </c>
      <c r="L113" s="46"/>
      <c r="M113" s="235" t="s">
        <v>19</v>
      </c>
      <c r="N113" s="236" t="s">
        <v>47</v>
      </c>
      <c r="O113" s="86"/>
      <c r="P113" s="237">
        <f>O113*H113</f>
        <v>0</v>
      </c>
      <c r="Q113" s="237">
        <v>0</v>
      </c>
      <c r="R113" s="237">
        <f>Q113*H113</f>
        <v>0</v>
      </c>
      <c r="S113" s="237">
        <v>0</v>
      </c>
      <c r="T113" s="238">
        <f>S113*H113</f>
        <v>0</v>
      </c>
      <c r="U113" s="40"/>
      <c r="V113" s="40"/>
      <c r="W113" s="40"/>
      <c r="X113" s="40"/>
      <c r="Y113" s="40"/>
      <c r="Z113" s="40"/>
      <c r="AA113" s="40"/>
      <c r="AB113" s="40"/>
      <c r="AC113" s="40"/>
      <c r="AD113" s="40"/>
      <c r="AE113" s="40"/>
      <c r="AR113" s="239" t="s">
        <v>169</v>
      </c>
      <c r="AT113" s="239" t="s">
        <v>164</v>
      </c>
      <c r="AU113" s="239" t="s">
        <v>86</v>
      </c>
      <c r="AY113" s="19" t="s">
        <v>162</v>
      </c>
      <c r="BE113" s="240">
        <f>IF(N113="základní",J113,0)</f>
        <v>0</v>
      </c>
      <c r="BF113" s="240">
        <f>IF(N113="snížená",J113,0)</f>
        <v>0</v>
      </c>
      <c r="BG113" s="240">
        <f>IF(N113="zákl. přenesená",J113,0)</f>
        <v>0</v>
      </c>
      <c r="BH113" s="240">
        <f>IF(N113="sníž. přenesená",J113,0)</f>
        <v>0</v>
      </c>
      <c r="BI113" s="240">
        <f>IF(N113="nulová",J113,0)</f>
        <v>0</v>
      </c>
      <c r="BJ113" s="19" t="s">
        <v>84</v>
      </c>
      <c r="BK113" s="240">
        <f>ROUND(I113*H113,2)</f>
        <v>0</v>
      </c>
      <c r="BL113" s="19" t="s">
        <v>169</v>
      </c>
      <c r="BM113" s="239" t="s">
        <v>2032</v>
      </c>
    </row>
    <row r="114" s="2" customFormat="1">
      <c r="A114" s="40"/>
      <c r="B114" s="41"/>
      <c r="C114" s="42"/>
      <c r="D114" s="241" t="s">
        <v>171</v>
      </c>
      <c r="E114" s="42"/>
      <c r="F114" s="242" t="s">
        <v>230</v>
      </c>
      <c r="G114" s="42"/>
      <c r="H114" s="42"/>
      <c r="I114" s="148"/>
      <c r="J114" s="42"/>
      <c r="K114" s="42"/>
      <c r="L114" s="46"/>
      <c r="M114" s="243"/>
      <c r="N114" s="244"/>
      <c r="O114" s="86"/>
      <c r="P114" s="86"/>
      <c r="Q114" s="86"/>
      <c r="R114" s="86"/>
      <c r="S114" s="86"/>
      <c r="T114" s="87"/>
      <c r="U114" s="40"/>
      <c r="V114" s="40"/>
      <c r="W114" s="40"/>
      <c r="X114" s="40"/>
      <c r="Y114" s="40"/>
      <c r="Z114" s="40"/>
      <c r="AA114" s="40"/>
      <c r="AB114" s="40"/>
      <c r="AC114" s="40"/>
      <c r="AD114" s="40"/>
      <c r="AE114" s="40"/>
      <c r="AT114" s="19" t="s">
        <v>171</v>
      </c>
      <c r="AU114" s="19" t="s">
        <v>86</v>
      </c>
    </row>
    <row r="115" s="13" customFormat="1">
      <c r="A115" s="13"/>
      <c r="B115" s="245"/>
      <c r="C115" s="246"/>
      <c r="D115" s="241" t="s">
        <v>173</v>
      </c>
      <c r="E115" s="247" t="s">
        <v>19</v>
      </c>
      <c r="F115" s="248" t="s">
        <v>2033</v>
      </c>
      <c r="G115" s="246"/>
      <c r="H115" s="249">
        <v>9.1869999999999994</v>
      </c>
      <c r="I115" s="250"/>
      <c r="J115" s="246"/>
      <c r="K115" s="246"/>
      <c r="L115" s="251"/>
      <c r="M115" s="252"/>
      <c r="N115" s="253"/>
      <c r="O115" s="253"/>
      <c r="P115" s="253"/>
      <c r="Q115" s="253"/>
      <c r="R115" s="253"/>
      <c r="S115" s="253"/>
      <c r="T115" s="254"/>
      <c r="U115" s="13"/>
      <c r="V115" s="13"/>
      <c r="W115" s="13"/>
      <c r="X115" s="13"/>
      <c r="Y115" s="13"/>
      <c r="Z115" s="13"/>
      <c r="AA115" s="13"/>
      <c r="AB115" s="13"/>
      <c r="AC115" s="13"/>
      <c r="AD115" s="13"/>
      <c r="AE115" s="13"/>
      <c r="AT115" s="255" t="s">
        <v>173</v>
      </c>
      <c r="AU115" s="255" t="s">
        <v>86</v>
      </c>
      <c r="AV115" s="13" t="s">
        <v>86</v>
      </c>
      <c r="AW115" s="13" t="s">
        <v>37</v>
      </c>
      <c r="AX115" s="13" t="s">
        <v>84</v>
      </c>
      <c r="AY115" s="255" t="s">
        <v>162</v>
      </c>
    </row>
    <row r="116" s="2" customFormat="1" ht="21.75" customHeight="1">
      <c r="A116" s="40"/>
      <c r="B116" s="41"/>
      <c r="C116" s="228" t="s">
        <v>206</v>
      </c>
      <c r="D116" s="228" t="s">
        <v>164</v>
      </c>
      <c r="E116" s="229" t="s">
        <v>2034</v>
      </c>
      <c r="F116" s="230" t="s">
        <v>2035</v>
      </c>
      <c r="G116" s="231" t="s">
        <v>219</v>
      </c>
      <c r="H116" s="232">
        <v>6.7599999999999998</v>
      </c>
      <c r="I116" s="233"/>
      <c r="J116" s="234">
        <f>ROUND(I116*H116,2)</f>
        <v>0</v>
      </c>
      <c r="K116" s="230" t="s">
        <v>168</v>
      </c>
      <c r="L116" s="46"/>
      <c r="M116" s="235" t="s">
        <v>19</v>
      </c>
      <c r="N116" s="236" t="s">
        <v>47</v>
      </c>
      <c r="O116" s="86"/>
      <c r="P116" s="237">
        <f>O116*H116</f>
        <v>0</v>
      </c>
      <c r="Q116" s="237">
        <v>0</v>
      </c>
      <c r="R116" s="237">
        <f>Q116*H116</f>
        <v>0</v>
      </c>
      <c r="S116" s="237">
        <v>0</v>
      </c>
      <c r="T116" s="238">
        <f>S116*H116</f>
        <v>0</v>
      </c>
      <c r="U116" s="40"/>
      <c r="V116" s="40"/>
      <c r="W116" s="40"/>
      <c r="X116" s="40"/>
      <c r="Y116" s="40"/>
      <c r="Z116" s="40"/>
      <c r="AA116" s="40"/>
      <c r="AB116" s="40"/>
      <c r="AC116" s="40"/>
      <c r="AD116" s="40"/>
      <c r="AE116" s="40"/>
      <c r="AR116" s="239" t="s">
        <v>169</v>
      </c>
      <c r="AT116" s="239" t="s">
        <v>164</v>
      </c>
      <c r="AU116" s="239" t="s">
        <v>86</v>
      </c>
      <c r="AY116" s="19" t="s">
        <v>162</v>
      </c>
      <c r="BE116" s="240">
        <f>IF(N116="základní",J116,0)</f>
        <v>0</v>
      </c>
      <c r="BF116" s="240">
        <f>IF(N116="snížená",J116,0)</f>
        <v>0</v>
      </c>
      <c r="BG116" s="240">
        <f>IF(N116="zákl. přenesená",J116,0)</f>
        <v>0</v>
      </c>
      <c r="BH116" s="240">
        <f>IF(N116="sníž. přenesená",J116,0)</f>
        <v>0</v>
      </c>
      <c r="BI116" s="240">
        <f>IF(N116="nulová",J116,0)</f>
        <v>0</v>
      </c>
      <c r="BJ116" s="19" t="s">
        <v>84</v>
      </c>
      <c r="BK116" s="240">
        <f>ROUND(I116*H116,2)</f>
        <v>0</v>
      </c>
      <c r="BL116" s="19" t="s">
        <v>169</v>
      </c>
      <c r="BM116" s="239" t="s">
        <v>2036</v>
      </c>
    </row>
    <row r="117" s="2" customFormat="1">
      <c r="A117" s="40"/>
      <c r="B117" s="41"/>
      <c r="C117" s="42"/>
      <c r="D117" s="241" t="s">
        <v>171</v>
      </c>
      <c r="E117" s="42"/>
      <c r="F117" s="242" t="s">
        <v>250</v>
      </c>
      <c r="G117" s="42"/>
      <c r="H117" s="42"/>
      <c r="I117" s="148"/>
      <c r="J117" s="42"/>
      <c r="K117" s="42"/>
      <c r="L117" s="46"/>
      <c r="M117" s="243"/>
      <c r="N117" s="244"/>
      <c r="O117" s="86"/>
      <c r="P117" s="86"/>
      <c r="Q117" s="86"/>
      <c r="R117" s="86"/>
      <c r="S117" s="86"/>
      <c r="T117" s="87"/>
      <c r="U117" s="40"/>
      <c r="V117" s="40"/>
      <c r="W117" s="40"/>
      <c r="X117" s="40"/>
      <c r="Y117" s="40"/>
      <c r="Z117" s="40"/>
      <c r="AA117" s="40"/>
      <c r="AB117" s="40"/>
      <c r="AC117" s="40"/>
      <c r="AD117" s="40"/>
      <c r="AE117" s="40"/>
      <c r="AT117" s="19" t="s">
        <v>171</v>
      </c>
      <c r="AU117" s="19" t="s">
        <v>86</v>
      </c>
    </row>
    <row r="118" s="16" customFormat="1">
      <c r="A118" s="16"/>
      <c r="B118" s="278"/>
      <c r="C118" s="279"/>
      <c r="D118" s="241" t="s">
        <v>173</v>
      </c>
      <c r="E118" s="280" t="s">
        <v>19</v>
      </c>
      <c r="F118" s="281" t="s">
        <v>231</v>
      </c>
      <c r="G118" s="279"/>
      <c r="H118" s="280" t="s">
        <v>19</v>
      </c>
      <c r="I118" s="282"/>
      <c r="J118" s="279"/>
      <c r="K118" s="279"/>
      <c r="L118" s="283"/>
      <c r="M118" s="284"/>
      <c r="N118" s="285"/>
      <c r="O118" s="285"/>
      <c r="P118" s="285"/>
      <c r="Q118" s="285"/>
      <c r="R118" s="285"/>
      <c r="S118" s="285"/>
      <c r="T118" s="286"/>
      <c r="U118" s="16"/>
      <c r="V118" s="16"/>
      <c r="W118" s="16"/>
      <c r="X118" s="16"/>
      <c r="Y118" s="16"/>
      <c r="Z118" s="16"/>
      <c r="AA118" s="16"/>
      <c r="AB118" s="16"/>
      <c r="AC118" s="16"/>
      <c r="AD118" s="16"/>
      <c r="AE118" s="16"/>
      <c r="AT118" s="287" t="s">
        <v>173</v>
      </c>
      <c r="AU118" s="287" t="s">
        <v>86</v>
      </c>
      <c r="AV118" s="16" t="s">
        <v>84</v>
      </c>
      <c r="AW118" s="16" t="s">
        <v>37</v>
      </c>
      <c r="AX118" s="16" t="s">
        <v>76</v>
      </c>
      <c r="AY118" s="287" t="s">
        <v>162</v>
      </c>
    </row>
    <row r="119" s="13" customFormat="1">
      <c r="A119" s="13"/>
      <c r="B119" s="245"/>
      <c r="C119" s="246"/>
      <c r="D119" s="241" t="s">
        <v>173</v>
      </c>
      <c r="E119" s="247" t="s">
        <v>19</v>
      </c>
      <c r="F119" s="248" t="s">
        <v>2037</v>
      </c>
      <c r="G119" s="246"/>
      <c r="H119" s="249">
        <v>6.7599999999999998</v>
      </c>
      <c r="I119" s="250"/>
      <c r="J119" s="246"/>
      <c r="K119" s="246"/>
      <c r="L119" s="251"/>
      <c r="M119" s="252"/>
      <c r="N119" s="253"/>
      <c r="O119" s="253"/>
      <c r="P119" s="253"/>
      <c r="Q119" s="253"/>
      <c r="R119" s="253"/>
      <c r="S119" s="253"/>
      <c r="T119" s="254"/>
      <c r="U119" s="13"/>
      <c r="V119" s="13"/>
      <c r="W119" s="13"/>
      <c r="X119" s="13"/>
      <c r="Y119" s="13"/>
      <c r="Z119" s="13"/>
      <c r="AA119" s="13"/>
      <c r="AB119" s="13"/>
      <c r="AC119" s="13"/>
      <c r="AD119" s="13"/>
      <c r="AE119" s="13"/>
      <c r="AT119" s="255" t="s">
        <v>173</v>
      </c>
      <c r="AU119" s="255" t="s">
        <v>86</v>
      </c>
      <c r="AV119" s="13" t="s">
        <v>86</v>
      </c>
      <c r="AW119" s="13" t="s">
        <v>37</v>
      </c>
      <c r="AX119" s="13" t="s">
        <v>76</v>
      </c>
      <c r="AY119" s="255" t="s">
        <v>162</v>
      </c>
    </row>
    <row r="120" s="15" customFormat="1">
      <c r="A120" s="15"/>
      <c r="B120" s="267"/>
      <c r="C120" s="268"/>
      <c r="D120" s="241" t="s">
        <v>173</v>
      </c>
      <c r="E120" s="269" t="s">
        <v>19</v>
      </c>
      <c r="F120" s="270" t="s">
        <v>177</v>
      </c>
      <c r="G120" s="268"/>
      <c r="H120" s="271">
        <v>6.7599999999999998</v>
      </c>
      <c r="I120" s="272"/>
      <c r="J120" s="268"/>
      <c r="K120" s="268"/>
      <c r="L120" s="273"/>
      <c r="M120" s="274"/>
      <c r="N120" s="275"/>
      <c r="O120" s="275"/>
      <c r="P120" s="275"/>
      <c r="Q120" s="275"/>
      <c r="R120" s="275"/>
      <c r="S120" s="275"/>
      <c r="T120" s="276"/>
      <c r="U120" s="15"/>
      <c r="V120" s="15"/>
      <c r="W120" s="15"/>
      <c r="X120" s="15"/>
      <c r="Y120" s="15"/>
      <c r="Z120" s="15"/>
      <c r="AA120" s="15"/>
      <c r="AB120" s="15"/>
      <c r="AC120" s="15"/>
      <c r="AD120" s="15"/>
      <c r="AE120" s="15"/>
      <c r="AT120" s="277" t="s">
        <v>173</v>
      </c>
      <c r="AU120" s="277" t="s">
        <v>86</v>
      </c>
      <c r="AV120" s="15" t="s">
        <v>169</v>
      </c>
      <c r="AW120" s="15" t="s">
        <v>37</v>
      </c>
      <c r="AX120" s="15" t="s">
        <v>84</v>
      </c>
      <c r="AY120" s="277" t="s">
        <v>162</v>
      </c>
    </row>
    <row r="121" s="2" customFormat="1" ht="21.75" customHeight="1">
      <c r="A121" s="40"/>
      <c r="B121" s="41"/>
      <c r="C121" s="228" t="s">
        <v>211</v>
      </c>
      <c r="D121" s="228" t="s">
        <v>164</v>
      </c>
      <c r="E121" s="229" t="s">
        <v>2038</v>
      </c>
      <c r="F121" s="230" t="s">
        <v>2039</v>
      </c>
      <c r="G121" s="231" t="s">
        <v>219</v>
      </c>
      <c r="H121" s="232">
        <v>1.69</v>
      </c>
      <c r="I121" s="233"/>
      <c r="J121" s="234">
        <f>ROUND(I121*H121,2)</f>
        <v>0</v>
      </c>
      <c r="K121" s="230" t="s">
        <v>168</v>
      </c>
      <c r="L121" s="46"/>
      <c r="M121" s="235" t="s">
        <v>19</v>
      </c>
      <c r="N121" s="236" t="s">
        <v>47</v>
      </c>
      <c r="O121" s="86"/>
      <c r="P121" s="237">
        <f>O121*H121</f>
        <v>0</v>
      </c>
      <c r="Q121" s="237">
        <v>0</v>
      </c>
      <c r="R121" s="237">
        <f>Q121*H121</f>
        <v>0</v>
      </c>
      <c r="S121" s="237">
        <v>0</v>
      </c>
      <c r="T121" s="238">
        <f>S121*H121</f>
        <v>0</v>
      </c>
      <c r="U121" s="40"/>
      <c r="V121" s="40"/>
      <c r="W121" s="40"/>
      <c r="X121" s="40"/>
      <c r="Y121" s="40"/>
      <c r="Z121" s="40"/>
      <c r="AA121" s="40"/>
      <c r="AB121" s="40"/>
      <c r="AC121" s="40"/>
      <c r="AD121" s="40"/>
      <c r="AE121" s="40"/>
      <c r="AR121" s="239" t="s">
        <v>169</v>
      </c>
      <c r="AT121" s="239" t="s">
        <v>164</v>
      </c>
      <c r="AU121" s="239" t="s">
        <v>86</v>
      </c>
      <c r="AY121" s="19" t="s">
        <v>162</v>
      </c>
      <c r="BE121" s="240">
        <f>IF(N121="základní",J121,0)</f>
        <v>0</v>
      </c>
      <c r="BF121" s="240">
        <f>IF(N121="snížená",J121,0)</f>
        <v>0</v>
      </c>
      <c r="BG121" s="240">
        <f>IF(N121="zákl. přenesená",J121,0)</f>
        <v>0</v>
      </c>
      <c r="BH121" s="240">
        <f>IF(N121="sníž. přenesená",J121,0)</f>
        <v>0</v>
      </c>
      <c r="BI121" s="240">
        <f>IF(N121="nulová",J121,0)</f>
        <v>0</v>
      </c>
      <c r="BJ121" s="19" t="s">
        <v>84</v>
      </c>
      <c r="BK121" s="240">
        <f>ROUND(I121*H121,2)</f>
        <v>0</v>
      </c>
      <c r="BL121" s="19" t="s">
        <v>169</v>
      </c>
      <c r="BM121" s="239" t="s">
        <v>2040</v>
      </c>
    </row>
    <row r="122" s="2" customFormat="1">
      <c r="A122" s="40"/>
      <c r="B122" s="41"/>
      <c r="C122" s="42"/>
      <c r="D122" s="241" t="s">
        <v>171</v>
      </c>
      <c r="E122" s="42"/>
      <c r="F122" s="242" t="s">
        <v>250</v>
      </c>
      <c r="G122" s="42"/>
      <c r="H122" s="42"/>
      <c r="I122" s="148"/>
      <c r="J122" s="42"/>
      <c r="K122" s="42"/>
      <c r="L122" s="46"/>
      <c r="M122" s="243"/>
      <c r="N122" s="244"/>
      <c r="O122" s="86"/>
      <c r="P122" s="86"/>
      <c r="Q122" s="86"/>
      <c r="R122" s="86"/>
      <c r="S122" s="86"/>
      <c r="T122" s="87"/>
      <c r="U122" s="40"/>
      <c r="V122" s="40"/>
      <c r="W122" s="40"/>
      <c r="X122" s="40"/>
      <c r="Y122" s="40"/>
      <c r="Z122" s="40"/>
      <c r="AA122" s="40"/>
      <c r="AB122" s="40"/>
      <c r="AC122" s="40"/>
      <c r="AD122" s="40"/>
      <c r="AE122" s="40"/>
      <c r="AT122" s="19" t="s">
        <v>171</v>
      </c>
      <c r="AU122" s="19" t="s">
        <v>86</v>
      </c>
    </row>
    <row r="123" s="16" customFormat="1">
      <c r="A123" s="16"/>
      <c r="B123" s="278"/>
      <c r="C123" s="279"/>
      <c r="D123" s="241" t="s">
        <v>173</v>
      </c>
      <c r="E123" s="280" t="s">
        <v>19</v>
      </c>
      <c r="F123" s="281" t="s">
        <v>256</v>
      </c>
      <c r="G123" s="279"/>
      <c r="H123" s="280" t="s">
        <v>19</v>
      </c>
      <c r="I123" s="282"/>
      <c r="J123" s="279"/>
      <c r="K123" s="279"/>
      <c r="L123" s="283"/>
      <c r="M123" s="284"/>
      <c r="N123" s="285"/>
      <c r="O123" s="285"/>
      <c r="P123" s="285"/>
      <c r="Q123" s="285"/>
      <c r="R123" s="285"/>
      <c r="S123" s="285"/>
      <c r="T123" s="286"/>
      <c r="U123" s="16"/>
      <c r="V123" s="16"/>
      <c r="W123" s="16"/>
      <c r="X123" s="16"/>
      <c r="Y123" s="16"/>
      <c r="Z123" s="16"/>
      <c r="AA123" s="16"/>
      <c r="AB123" s="16"/>
      <c r="AC123" s="16"/>
      <c r="AD123" s="16"/>
      <c r="AE123" s="16"/>
      <c r="AT123" s="287" t="s">
        <v>173</v>
      </c>
      <c r="AU123" s="287" t="s">
        <v>86</v>
      </c>
      <c r="AV123" s="16" t="s">
        <v>84</v>
      </c>
      <c r="AW123" s="16" t="s">
        <v>37</v>
      </c>
      <c r="AX123" s="16" t="s">
        <v>76</v>
      </c>
      <c r="AY123" s="287" t="s">
        <v>162</v>
      </c>
    </row>
    <row r="124" s="13" customFormat="1">
      <c r="A124" s="13"/>
      <c r="B124" s="245"/>
      <c r="C124" s="246"/>
      <c r="D124" s="241" t="s">
        <v>173</v>
      </c>
      <c r="E124" s="247" t="s">
        <v>19</v>
      </c>
      <c r="F124" s="248" t="s">
        <v>2041</v>
      </c>
      <c r="G124" s="246"/>
      <c r="H124" s="249">
        <v>1.69</v>
      </c>
      <c r="I124" s="250"/>
      <c r="J124" s="246"/>
      <c r="K124" s="246"/>
      <c r="L124" s="251"/>
      <c r="M124" s="252"/>
      <c r="N124" s="253"/>
      <c r="O124" s="253"/>
      <c r="P124" s="253"/>
      <c r="Q124" s="253"/>
      <c r="R124" s="253"/>
      <c r="S124" s="253"/>
      <c r="T124" s="254"/>
      <c r="U124" s="13"/>
      <c r="V124" s="13"/>
      <c r="W124" s="13"/>
      <c r="X124" s="13"/>
      <c r="Y124" s="13"/>
      <c r="Z124" s="13"/>
      <c r="AA124" s="13"/>
      <c r="AB124" s="13"/>
      <c r="AC124" s="13"/>
      <c r="AD124" s="13"/>
      <c r="AE124" s="13"/>
      <c r="AT124" s="255" t="s">
        <v>173</v>
      </c>
      <c r="AU124" s="255" t="s">
        <v>86</v>
      </c>
      <c r="AV124" s="13" t="s">
        <v>86</v>
      </c>
      <c r="AW124" s="13" t="s">
        <v>37</v>
      </c>
      <c r="AX124" s="13" t="s">
        <v>76</v>
      </c>
      <c r="AY124" s="255" t="s">
        <v>162</v>
      </c>
    </row>
    <row r="125" s="15" customFormat="1">
      <c r="A125" s="15"/>
      <c r="B125" s="267"/>
      <c r="C125" s="268"/>
      <c r="D125" s="241" t="s">
        <v>173</v>
      </c>
      <c r="E125" s="269" t="s">
        <v>19</v>
      </c>
      <c r="F125" s="270" t="s">
        <v>177</v>
      </c>
      <c r="G125" s="268"/>
      <c r="H125" s="271">
        <v>1.69</v>
      </c>
      <c r="I125" s="272"/>
      <c r="J125" s="268"/>
      <c r="K125" s="268"/>
      <c r="L125" s="273"/>
      <c r="M125" s="274"/>
      <c r="N125" s="275"/>
      <c r="O125" s="275"/>
      <c r="P125" s="275"/>
      <c r="Q125" s="275"/>
      <c r="R125" s="275"/>
      <c r="S125" s="275"/>
      <c r="T125" s="276"/>
      <c r="U125" s="15"/>
      <c r="V125" s="15"/>
      <c r="W125" s="15"/>
      <c r="X125" s="15"/>
      <c r="Y125" s="15"/>
      <c r="Z125" s="15"/>
      <c r="AA125" s="15"/>
      <c r="AB125" s="15"/>
      <c r="AC125" s="15"/>
      <c r="AD125" s="15"/>
      <c r="AE125" s="15"/>
      <c r="AT125" s="277" t="s">
        <v>173</v>
      </c>
      <c r="AU125" s="277" t="s">
        <v>86</v>
      </c>
      <c r="AV125" s="15" t="s">
        <v>169</v>
      </c>
      <c r="AW125" s="15" t="s">
        <v>37</v>
      </c>
      <c r="AX125" s="15" t="s">
        <v>84</v>
      </c>
      <c r="AY125" s="277" t="s">
        <v>162</v>
      </c>
    </row>
    <row r="126" s="2" customFormat="1" ht="21.75" customHeight="1">
      <c r="A126" s="40"/>
      <c r="B126" s="41"/>
      <c r="C126" s="228" t="s">
        <v>216</v>
      </c>
      <c r="D126" s="228" t="s">
        <v>164</v>
      </c>
      <c r="E126" s="229" t="s">
        <v>258</v>
      </c>
      <c r="F126" s="230" t="s">
        <v>259</v>
      </c>
      <c r="G126" s="231" t="s">
        <v>219</v>
      </c>
      <c r="H126" s="232">
        <v>0.84499999999999997</v>
      </c>
      <c r="I126" s="233"/>
      <c r="J126" s="234">
        <f>ROUND(I126*H126,2)</f>
        <v>0</v>
      </c>
      <c r="K126" s="230" t="s">
        <v>168</v>
      </c>
      <c r="L126" s="46"/>
      <c r="M126" s="235" t="s">
        <v>19</v>
      </c>
      <c r="N126" s="236" t="s">
        <v>47</v>
      </c>
      <c r="O126" s="86"/>
      <c r="P126" s="237">
        <f>O126*H126</f>
        <v>0</v>
      </c>
      <c r="Q126" s="237">
        <v>0</v>
      </c>
      <c r="R126" s="237">
        <f>Q126*H126</f>
        <v>0</v>
      </c>
      <c r="S126" s="237">
        <v>0</v>
      </c>
      <c r="T126" s="238">
        <f>S126*H126</f>
        <v>0</v>
      </c>
      <c r="U126" s="40"/>
      <c r="V126" s="40"/>
      <c r="W126" s="40"/>
      <c r="X126" s="40"/>
      <c r="Y126" s="40"/>
      <c r="Z126" s="40"/>
      <c r="AA126" s="40"/>
      <c r="AB126" s="40"/>
      <c r="AC126" s="40"/>
      <c r="AD126" s="40"/>
      <c r="AE126" s="40"/>
      <c r="AR126" s="239" t="s">
        <v>169</v>
      </c>
      <c r="AT126" s="239" t="s">
        <v>164</v>
      </c>
      <c r="AU126" s="239" t="s">
        <v>86</v>
      </c>
      <c r="AY126" s="19" t="s">
        <v>162</v>
      </c>
      <c r="BE126" s="240">
        <f>IF(N126="základní",J126,0)</f>
        <v>0</v>
      </c>
      <c r="BF126" s="240">
        <f>IF(N126="snížená",J126,0)</f>
        <v>0</v>
      </c>
      <c r="BG126" s="240">
        <f>IF(N126="zákl. přenesená",J126,0)</f>
        <v>0</v>
      </c>
      <c r="BH126" s="240">
        <f>IF(N126="sníž. přenesená",J126,0)</f>
        <v>0</v>
      </c>
      <c r="BI126" s="240">
        <f>IF(N126="nulová",J126,0)</f>
        <v>0</v>
      </c>
      <c r="BJ126" s="19" t="s">
        <v>84</v>
      </c>
      <c r="BK126" s="240">
        <f>ROUND(I126*H126,2)</f>
        <v>0</v>
      </c>
      <c r="BL126" s="19" t="s">
        <v>169</v>
      </c>
      <c r="BM126" s="239" t="s">
        <v>2042</v>
      </c>
    </row>
    <row r="127" s="2" customFormat="1">
      <c r="A127" s="40"/>
      <c r="B127" s="41"/>
      <c r="C127" s="42"/>
      <c r="D127" s="241" t="s">
        <v>171</v>
      </c>
      <c r="E127" s="42"/>
      <c r="F127" s="242" t="s">
        <v>250</v>
      </c>
      <c r="G127" s="42"/>
      <c r="H127" s="42"/>
      <c r="I127" s="148"/>
      <c r="J127" s="42"/>
      <c r="K127" s="42"/>
      <c r="L127" s="46"/>
      <c r="M127" s="243"/>
      <c r="N127" s="244"/>
      <c r="O127" s="86"/>
      <c r="P127" s="86"/>
      <c r="Q127" s="86"/>
      <c r="R127" s="86"/>
      <c r="S127" s="86"/>
      <c r="T127" s="87"/>
      <c r="U127" s="40"/>
      <c r="V127" s="40"/>
      <c r="W127" s="40"/>
      <c r="X127" s="40"/>
      <c r="Y127" s="40"/>
      <c r="Z127" s="40"/>
      <c r="AA127" s="40"/>
      <c r="AB127" s="40"/>
      <c r="AC127" s="40"/>
      <c r="AD127" s="40"/>
      <c r="AE127" s="40"/>
      <c r="AT127" s="19" t="s">
        <v>171</v>
      </c>
      <c r="AU127" s="19" t="s">
        <v>86</v>
      </c>
    </row>
    <row r="128" s="13" customFormat="1">
      <c r="A128" s="13"/>
      <c r="B128" s="245"/>
      <c r="C128" s="246"/>
      <c r="D128" s="241" t="s">
        <v>173</v>
      </c>
      <c r="E128" s="247" t="s">
        <v>19</v>
      </c>
      <c r="F128" s="248" t="s">
        <v>2043</v>
      </c>
      <c r="G128" s="246"/>
      <c r="H128" s="249">
        <v>0.84499999999999997</v>
      </c>
      <c r="I128" s="250"/>
      <c r="J128" s="246"/>
      <c r="K128" s="246"/>
      <c r="L128" s="251"/>
      <c r="M128" s="252"/>
      <c r="N128" s="253"/>
      <c r="O128" s="253"/>
      <c r="P128" s="253"/>
      <c r="Q128" s="253"/>
      <c r="R128" s="253"/>
      <c r="S128" s="253"/>
      <c r="T128" s="254"/>
      <c r="U128" s="13"/>
      <c r="V128" s="13"/>
      <c r="W128" s="13"/>
      <c r="X128" s="13"/>
      <c r="Y128" s="13"/>
      <c r="Z128" s="13"/>
      <c r="AA128" s="13"/>
      <c r="AB128" s="13"/>
      <c r="AC128" s="13"/>
      <c r="AD128" s="13"/>
      <c r="AE128" s="13"/>
      <c r="AT128" s="255" t="s">
        <v>173</v>
      </c>
      <c r="AU128" s="255" t="s">
        <v>86</v>
      </c>
      <c r="AV128" s="13" t="s">
        <v>86</v>
      </c>
      <c r="AW128" s="13" t="s">
        <v>37</v>
      </c>
      <c r="AX128" s="13" t="s">
        <v>84</v>
      </c>
      <c r="AY128" s="255" t="s">
        <v>162</v>
      </c>
    </row>
    <row r="129" s="2" customFormat="1" ht="16.5" customHeight="1">
      <c r="A129" s="40"/>
      <c r="B129" s="41"/>
      <c r="C129" s="228" t="s">
        <v>226</v>
      </c>
      <c r="D129" s="228" t="s">
        <v>164</v>
      </c>
      <c r="E129" s="229" t="s">
        <v>269</v>
      </c>
      <c r="F129" s="230" t="s">
        <v>270</v>
      </c>
      <c r="G129" s="231" t="s">
        <v>167</v>
      </c>
      <c r="H129" s="232">
        <v>16.899999999999999</v>
      </c>
      <c r="I129" s="233"/>
      <c r="J129" s="234">
        <f>ROUND(I129*H129,2)</f>
        <v>0</v>
      </c>
      <c r="K129" s="230" t="s">
        <v>168</v>
      </c>
      <c r="L129" s="46"/>
      <c r="M129" s="235" t="s">
        <v>19</v>
      </c>
      <c r="N129" s="236" t="s">
        <v>47</v>
      </c>
      <c r="O129" s="86"/>
      <c r="P129" s="237">
        <f>O129*H129</f>
        <v>0</v>
      </c>
      <c r="Q129" s="237">
        <v>0.00199</v>
      </c>
      <c r="R129" s="237">
        <f>Q129*H129</f>
        <v>0.033630999999999994</v>
      </c>
      <c r="S129" s="237">
        <v>0</v>
      </c>
      <c r="T129" s="238">
        <f>S129*H129</f>
        <v>0</v>
      </c>
      <c r="U129" s="40"/>
      <c r="V129" s="40"/>
      <c r="W129" s="40"/>
      <c r="X129" s="40"/>
      <c r="Y129" s="40"/>
      <c r="Z129" s="40"/>
      <c r="AA129" s="40"/>
      <c r="AB129" s="40"/>
      <c r="AC129" s="40"/>
      <c r="AD129" s="40"/>
      <c r="AE129" s="40"/>
      <c r="AR129" s="239" t="s">
        <v>169</v>
      </c>
      <c r="AT129" s="239" t="s">
        <v>164</v>
      </c>
      <c r="AU129" s="239" t="s">
        <v>86</v>
      </c>
      <c r="AY129" s="19" t="s">
        <v>162</v>
      </c>
      <c r="BE129" s="240">
        <f>IF(N129="základní",J129,0)</f>
        <v>0</v>
      </c>
      <c r="BF129" s="240">
        <f>IF(N129="snížená",J129,0)</f>
        <v>0</v>
      </c>
      <c r="BG129" s="240">
        <f>IF(N129="zákl. přenesená",J129,0)</f>
        <v>0</v>
      </c>
      <c r="BH129" s="240">
        <f>IF(N129="sníž. přenesená",J129,0)</f>
        <v>0</v>
      </c>
      <c r="BI129" s="240">
        <f>IF(N129="nulová",J129,0)</f>
        <v>0</v>
      </c>
      <c r="BJ129" s="19" t="s">
        <v>84</v>
      </c>
      <c r="BK129" s="240">
        <f>ROUND(I129*H129,2)</f>
        <v>0</v>
      </c>
      <c r="BL129" s="19" t="s">
        <v>169</v>
      </c>
      <c r="BM129" s="239" t="s">
        <v>2044</v>
      </c>
    </row>
    <row r="130" s="2" customFormat="1">
      <c r="A130" s="40"/>
      <c r="B130" s="41"/>
      <c r="C130" s="42"/>
      <c r="D130" s="241" t="s">
        <v>171</v>
      </c>
      <c r="E130" s="42"/>
      <c r="F130" s="242" t="s">
        <v>272</v>
      </c>
      <c r="G130" s="42"/>
      <c r="H130" s="42"/>
      <c r="I130" s="148"/>
      <c r="J130" s="42"/>
      <c r="K130" s="42"/>
      <c r="L130" s="46"/>
      <c r="M130" s="243"/>
      <c r="N130" s="244"/>
      <c r="O130" s="86"/>
      <c r="P130" s="86"/>
      <c r="Q130" s="86"/>
      <c r="R130" s="86"/>
      <c r="S130" s="86"/>
      <c r="T130" s="87"/>
      <c r="U130" s="40"/>
      <c r="V130" s="40"/>
      <c r="W130" s="40"/>
      <c r="X130" s="40"/>
      <c r="Y130" s="40"/>
      <c r="Z130" s="40"/>
      <c r="AA130" s="40"/>
      <c r="AB130" s="40"/>
      <c r="AC130" s="40"/>
      <c r="AD130" s="40"/>
      <c r="AE130" s="40"/>
      <c r="AT130" s="19" t="s">
        <v>171</v>
      </c>
      <c r="AU130" s="19" t="s">
        <v>86</v>
      </c>
    </row>
    <row r="131" s="13" customFormat="1">
      <c r="A131" s="13"/>
      <c r="B131" s="245"/>
      <c r="C131" s="246"/>
      <c r="D131" s="241" t="s">
        <v>173</v>
      </c>
      <c r="E131" s="247" t="s">
        <v>19</v>
      </c>
      <c r="F131" s="248" t="s">
        <v>2045</v>
      </c>
      <c r="G131" s="246"/>
      <c r="H131" s="249">
        <v>16.899999999999999</v>
      </c>
      <c r="I131" s="250"/>
      <c r="J131" s="246"/>
      <c r="K131" s="246"/>
      <c r="L131" s="251"/>
      <c r="M131" s="252"/>
      <c r="N131" s="253"/>
      <c r="O131" s="253"/>
      <c r="P131" s="253"/>
      <c r="Q131" s="253"/>
      <c r="R131" s="253"/>
      <c r="S131" s="253"/>
      <c r="T131" s="254"/>
      <c r="U131" s="13"/>
      <c r="V131" s="13"/>
      <c r="W131" s="13"/>
      <c r="X131" s="13"/>
      <c r="Y131" s="13"/>
      <c r="Z131" s="13"/>
      <c r="AA131" s="13"/>
      <c r="AB131" s="13"/>
      <c r="AC131" s="13"/>
      <c r="AD131" s="13"/>
      <c r="AE131" s="13"/>
      <c r="AT131" s="255" t="s">
        <v>173</v>
      </c>
      <c r="AU131" s="255" t="s">
        <v>86</v>
      </c>
      <c r="AV131" s="13" t="s">
        <v>86</v>
      </c>
      <c r="AW131" s="13" t="s">
        <v>37</v>
      </c>
      <c r="AX131" s="13" t="s">
        <v>84</v>
      </c>
      <c r="AY131" s="255" t="s">
        <v>162</v>
      </c>
    </row>
    <row r="132" s="2" customFormat="1" ht="21.75" customHeight="1">
      <c r="A132" s="40"/>
      <c r="B132" s="41"/>
      <c r="C132" s="228" t="s">
        <v>234</v>
      </c>
      <c r="D132" s="228" t="s">
        <v>164</v>
      </c>
      <c r="E132" s="229" t="s">
        <v>275</v>
      </c>
      <c r="F132" s="230" t="s">
        <v>276</v>
      </c>
      <c r="G132" s="231" t="s">
        <v>167</v>
      </c>
      <c r="H132" s="232">
        <v>16.899999999999999</v>
      </c>
      <c r="I132" s="233"/>
      <c r="J132" s="234">
        <f>ROUND(I132*H132,2)</f>
        <v>0</v>
      </c>
      <c r="K132" s="230" t="s">
        <v>168</v>
      </c>
      <c r="L132" s="46"/>
      <c r="M132" s="235" t="s">
        <v>19</v>
      </c>
      <c r="N132" s="236" t="s">
        <v>47</v>
      </c>
      <c r="O132" s="86"/>
      <c r="P132" s="237">
        <f>O132*H132</f>
        <v>0</v>
      </c>
      <c r="Q132" s="237">
        <v>0</v>
      </c>
      <c r="R132" s="237">
        <f>Q132*H132</f>
        <v>0</v>
      </c>
      <c r="S132" s="237">
        <v>0</v>
      </c>
      <c r="T132" s="238">
        <f>S132*H132</f>
        <v>0</v>
      </c>
      <c r="U132" s="40"/>
      <c r="V132" s="40"/>
      <c r="W132" s="40"/>
      <c r="X132" s="40"/>
      <c r="Y132" s="40"/>
      <c r="Z132" s="40"/>
      <c r="AA132" s="40"/>
      <c r="AB132" s="40"/>
      <c r="AC132" s="40"/>
      <c r="AD132" s="40"/>
      <c r="AE132" s="40"/>
      <c r="AR132" s="239" t="s">
        <v>169</v>
      </c>
      <c r="AT132" s="239" t="s">
        <v>164</v>
      </c>
      <c r="AU132" s="239" t="s">
        <v>86</v>
      </c>
      <c r="AY132" s="19" t="s">
        <v>162</v>
      </c>
      <c r="BE132" s="240">
        <f>IF(N132="základní",J132,0)</f>
        <v>0</v>
      </c>
      <c r="BF132" s="240">
        <f>IF(N132="snížená",J132,0)</f>
        <v>0</v>
      </c>
      <c r="BG132" s="240">
        <f>IF(N132="zákl. přenesená",J132,0)</f>
        <v>0</v>
      </c>
      <c r="BH132" s="240">
        <f>IF(N132="sníž. přenesená",J132,0)</f>
        <v>0</v>
      </c>
      <c r="BI132" s="240">
        <f>IF(N132="nulová",J132,0)</f>
        <v>0</v>
      </c>
      <c r="BJ132" s="19" t="s">
        <v>84</v>
      </c>
      <c r="BK132" s="240">
        <f>ROUND(I132*H132,2)</f>
        <v>0</v>
      </c>
      <c r="BL132" s="19" t="s">
        <v>169</v>
      </c>
      <c r="BM132" s="239" t="s">
        <v>2046</v>
      </c>
    </row>
    <row r="133" s="2" customFormat="1" ht="16.5" customHeight="1">
      <c r="A133" s="40"/>
      <c r="B133" s="41"/>
      <c r="C133" s="228" t="s">
        <v>241</v>
      </c>
      <c r="D133" s="228" t="s">
        <v>164</v>
      </c>
      <c r="E133" s="229" t="s">
        <v>952</v>
      </c>
      <c r="F133" s="230" t="s">
        <v>953</v>
      </c>
      <c r="G133" s="231" t="s">
        <v>167</v>
      </c>
      <c r="H133" s="232">
        <v>49.799999999999997</v>
      </c>
      <c r="I133" s="233"/>
      <c r="J133" s="234">
        <f>ROUND(I133*H133,2)</f>
        <v>0</v>
      </c>
      <c r="K133" s="230" t="s">
        <v>168</v>
      </c>
      <c r="L133" s="46"/>
      <c r="M133" s="235" t="s">
        <v>19</v>
      </c>
      <c r="N133" s="236" t="s">
        <v>47</v>
      </c>
      <c r="O133" s="86"/>
      <c r="P133" s="237">
        <f>O133*H133</f>
        <v>0</v>
      </c>
      <c r="Q133" s="237">
        <v>0.00149</v>
      </c>
      <c r="R133" s="237">
        <f>Q133*H133</f>
        <v>0.07420199999999999</v>
      </c>
      <c r="S133" s="237">
        <v>0</v>
      </c>
      <c r="T133" s="238">
        <f>S133*H133</f>
        <v>0</v>
      </c>
      <c r="U133" s="40"/>
      <c r="V133" s="40"/>
      <c r="W133" s="40"/>
      <c r="X133" s="40"/>
      <c r="Y133" s="40"/>
      <c r="Z133" s="40"/>
      <c r="AA133" s="40"/>
      <c r="AB133" s="40"/>
      <c r="AC133" s="40"/>
      <c r="AD133" s="40"/>
      <c r="AE133" s="40"/>
      <c r="AR133" s="239" t="s">
        <v>169</v>
      </c>
      <c r="AT133" s="239" t="s">
        <v>164</v>
      </c>
      <c r="AU133" s="239" t="s">
        <v>86</v>
      </c>
      <c r="AY133" s="19" t="s">
        <v>162</v>
      </c>
      <c r="BE133" s="240">
        <f>IF(N133="základní",J133,0)</f>
        <v>0</v>
      </c>
      <c r="BF133" s="240">
        <f>IF(N133="snížená",J133,0)</f>
        <v>0</v>
      </c>
      <c r="BG133" s="240">
        <f>IF(N133="zákl. přenesená",J133,0)</f>
        <v>0</v>
      </c>
      <c r="BH133" s="240">
        <f>IF(N133="sníž. přenesená",J133,0)</f>
        <v>0</v>
      </c>
      <c r="BI133" s="240">
        <f>IF(N133="nulová",J133,0)</f>
        <v>0</v>
      </c>
      <c r="BJ133" s="19" t="s">
        <v>84</v>
      </c>
      <c r="BK133" s="240">
        <f>ROUND(I133*H133,2)</f>
        <v>0</v>
      </c>
      <c r="BL133" s="19" t="s">
        <v>169</v>
      </c>
      <c r="BM133" s="239" t="s">
        <v>2047</v>
      </c>
    </row>
    <row r="134" s="2" customFormat="1">
      <c r="A134" s="40"/>
      <c r="B134" s="41"/>
      <c r="C134" s="42"/>
      <c r="D134" s="241" t="s">
        <v>171</v>
      </c>
      <c r="E134" s="42"/>
      <c r="F134" s="242" t="s">
        <v>282</v>
      </c>
      <c r="G134" s="42"/>
      <c r="H134" s="42"/>
      <c r="I134" s="148"/>
      <c r="J134" s="42"/>
      <c r="K134" s="42"/>
      <c r="L134" s="46"/>
      <c r="M134" s="243"/>
      <c r="N134" s="244"/>
      <c r="O134" s="86"/>
      <c r="P134" s="86"/>
      <c r="Q134" s="86"/>
      <c r="R134" s="86"/>
      <c r="S134" s="86"/>
      <c r="T134" s="87"/>
      <c r="U134" s="40"/>
      <c r="V134" s="40"/>
      <c r="W134" s="40"/>
      <c r="X134" s="40"/>
      <c r="Y134" s="40"/>
      <c r="Z134" s="40"/>
      <c r="AA134" s="40"/>
      <c r="AB134" s="40"/>
      <c r="AC134" s="40"/>
      <c r="AD134" s="40"/>
      <c r="AE134" s="40"/>
      <c r="AT134" s="19" t="s">
        <v>171</v>
      </c>
      <c r="AU134" s="19" t="s">
        <v>86</v>
      </c>
    </row>
    <row r="135" s="13" customFormat="1">
      <c r="A135" s="13"/>
      <c r="B135" s="245"/>
      <c r="C135" s="246"/>
      <c r="D135" s="241" t="s">
        <v>173</v>
      </c>
      <c r="E135" s="247" t="s">
        <v>19</v>
      </c>
      <c r="F135" s="248" t="s">
        <v>2048</v>
      </c>
      <c r="G135" s="246"/>
      <c r="H135" s="249">
        <v>49.799999999999997</v>
      </c>
      <c r="I135" s="250"/>
      <c r="J135" s="246"/>
      <c r="K135" s="246"/>
      <c r="L135" s="251"/>
      <c r="M135" s="252"/>
      <c r="N135" s="253"/>
      <c r="O135" s="253"/>
      <c r="P135" s="253"/>
      <c r="Q135" s="253"/>
      <c r="R135" s="253"/>
      <c r="S135" s="253"/>
      <c r="T135" s="254"/>
      <c r="U135" s="13"/>
      <c r="V135" s="13"/>
      <c r="W135" s="13"/>
      <c r="X135" s="13"/>
      <c r="Y135" s="13"/>
      <c r="Z135" s="13"/>
      <c r="AA135" s="13"/>
      <c r="AB135" s="13"/>
      <c r="AC135" s="13"/>
      <c r="AD135" s="13"/>
      <c r="AE135" s="13"/>
      <c r="AT135" s="255" t="s">
        <v>173</v>
      </c>
      <c r="AU135" s="255" t="s">
        <v>86</v>
      </c>
      <c r="AV135" s="13" t="s">
        <v>86</v>
      </c>
      <c r="AW135" s="13" t="s">
        <v>37</v>
      </c>
      <c r="AX135" s="13" t="s">
        <v>84</v>
      </c>
      <c r="AY135" s="255" t="s">
        <v>162</v>
      </c>
    </row>
    <row r="136" s="2" customFormat="1" ht="21.75" customHeight="1">
      <c r="A136" s="40"/>
      <c r="B136" s="41"/>
      <c r="C136" s="228" t="s">
        <v>246</v>
      </c>
      <c r="D136" s="228" t="s">
        <v>164</v>
      </c>
      <c r="E136" s="229" t="s">
        <v>958</v>
      </c>
      <c r="F136" s="230" t="s">
        <v>959</v>
      </c>
      <c r="G136" s="231" t="s">
        <v>167</v>
      </c>
      <c r="H136" s="232">
        <v>49.799999999999997</v>
      </c>
      <c r="I136" s="233"/>
      <c r="J136" s="234">
        <f>ROUND(I136*H136,2)</f>
        <v>0</v>
      </c>
      <c r="K136" s="230" t="s">
        <v>168</v>
      </c>
      <c r="L136" s="46"/>
      <c r="M136" s="235" t="s">
        <v>19</v>
      </c>
      <c r="N136" s="236" t="s">
        <v>47</v>
      </c>
      <c r="O136" s="86"/>
      <c r="P136" s="237">
        <f>O136*H136</f>
        <v>0</v>
      </c>
      <c r="Q136" s="237">
        <v>0</v>
      </c>
      <c r="R136" s="237">
        <f>Q136*H136</f>
        <v>0</v>
      </c>
      <c r="S136" s="237">
        <v>0</v>
      </c>
      <c r="T136" s="238">
        <f>S136*H136</f>
        <v>0</v>
      </c>
      <c r="U136" s="40"/>
      <c r="V136" s="40"/>
      <c r="W136" s="40"/>
      <c r="X136" s="40"/>
      <c r="Y136" s="40"/>
      <c r="Z136" s="40"/>
      <c r="AA136" s="40"/>
      <c r="AB136" s="40"/>
      <c r="AC136" s="40"/>
      <c r="AD136" s="40"/>
      <c r="AE136" s="40"/>
      <c r="AR136" s="239" t="s">
        <v>169</v>
      </c>
      <c r="AT136" s="239" t="s">
        <v>164</v>
      </c>
      <c r="AU136" s="239" t="s">
        <v>86</v>
      </c>
      <c r="AY136" s="19" t="s">
        <v>162</v>
      </c>
      <c r="BE136" s="240">
        <f>IF(N136="základní",J136,0)</f>
        <v>0</v>
      </c>
      <c r="BF136" s="240">
        <f>IF(N136="snížená",J136,0)</f>
        <v>0</v>
      </c>
      <c r="BG136" s="240">
        <f>IF(N136="zákl. přenesená",J136,0)</f>
        <v>0</v>
      </c>
      <c r="BH136" s="240">
        <f>IF(N136="sníž. přenesená",J136,0)</f>
        <v>0</v>
      </c>
      <c r="BI136" s="240">
        <f>IF(N136="nulová",J136,0)</f>
        <v>0</v>
      </c>
      <c r="BJ136" s="19" t="s">
        <v>84</v>
      </c>
      <c r="BK136" s="240">
        <f>ROUND(I136*H136,2)</f>
        <v>0</v>
      </c>
      <c r="BL136" s="19" t="s">
        <v>169</v>
      </c>
      <c r="BM136" s="239" t="s">
        <v>2049</v>
      </c>
    </row>
    <row r="137" s="2" customFormat="1" ht="16.5" customHeight="1">
      <c r="A137" s="40"/>
      <c r="B137" s="41"/>
      <c r="C137" s="228" t="s">
        <v>252</v>
      </c>
      <c r="D137" s="228" t="s">
        <v>164</v>
      </c>
      <c r="E137" s="229" t="s">
        <v>963</v>
      </c>
      <c r="F137" s="230" t="s">
        <v>964</v>
      </c>
      <c r="G137" s="231" t="s">
        <v>219</v>
      </c>
      <c r="H137" s="232">
        <v>37.350000000000001</v>
      </c>
      <c r="I137" s="233"/>
      <c r="J137" s="234">
        <f>ROUND(I137*H137,2)</f>
        <v>0</v>
      </c>
      <c r="K137" s="230" t="s">
        <v>168</v>
      </c>
      <c r="L137" s="46"/>
      <c r="M137" s="235" t="s">
        <v>19</v>
      </c>
      <c r="N137" s="236" t="s">
        <v>47</v>
      </c>
      <c r="O137" s="86"/>
      <c r="P137" s="237">
        <f>O137*H137</f>
        <v>0</v>
      </c>
      <c r="Q137" s="237">
        <v>0.00139</v>
      </c>
      <c r="R137" s="237">
        <f>Q137*H137</f>
        <v>0.051916499999999997</v>
      </c>
      <c r="S137" s="237">
        <v>0</v>
      </c>
      <c r="T137" s="238">
        <f>S137*H137</f>
        <v>0</v>
      </c>
      <c r="U137" s="40"/>
      <c r="V137" s="40"/>
      <c r="W137" s="40"/>
      <c r="X137" s="40"/>
      <c r="Y137" s="40"/>
      <c r="Z137" s="40"/>
      <c r="AA137" s="40"/>
      <c r="AB137" s="40"/>
      <c r="AC137" s="40"/>
      <c r="AD137" s="40"/>
      <c r="AE137" s="40"/>
      <c r="AR137" s="239" t="s">
        <v>169</v>
      </c>
      <c r="AT137" s="239" t="s">
        <v>164</v>
      </c>
      <c r="AU137" s="239" t="s">
        <v>86</v>
      </c>
      <c r="AY137" s="19" t="s">
        <v>162</v>
      </c>
      <c r="BE137" s="240">
        <f>IF(N137="základní",J137,0)</f>
        <v>0</v>
      </c>
      <c r="BF137" s="240">
        <f>IF(N137="snížená",J137,0)</f>
        <v>0</v>
      </c>
      <c r="BG137" s="240">
        <f>IF(N137="zákl. přenesená",J137,0)</f>
        <v>0</v>
      </c>
      <c r="BH137" s="240">
        <f>IF(N137="sníž. přenesená",J137,0)</f>
        <v>0</v>
      </c>
      <c r="BI137" s="240">
        <f>IF(N137="nulová",J137,0)</f>
        <v>0</v>
      </c>
      <c r="BJ137" s="19" t="s">
        <v>84</v>
      </c>
      <c r="BK137" s="240">
        <f>ROUND(I137*H137,2)</f>
        <v>0</v>
      </c>
      <c r="BL137" s="19" t="s">
        <v>169</v>
      </c>
      <c r="BM137" s="239" t="s">
        <v>2050</v>
      </c>
    </row>
    <row r="138" s="2" customFormat="1">
      <c r="A138" s="40"/>
      <c r="B138" s="41"/>
      <c r="C138" s="42"/>
      <c r="D138" s="241" t="s">
        <v>171</v>
      </c>
      <c r="E138" s="42"/>
      <c r="F138" s="242" t="s">
        <v>292</v>
      </c>
      <c r="G138" s="42"/>
      <c r="H138" s="42"/>
      <c r="I138" s="148"/>
      <c r="J138" s="42"/>
      <c r="K138" s="42"/>
      <c r="L138" s="46"/>
      <c r="M138" s="243"/>
      <c r="N138" s="244"/>
      <c r="O138" s="86"/>
      <c r="P138" s="86"/>
      <c r="Q138" s="86"/>
      <c r="R138" s="86"/>
      <c r="S138" s="86"/>
      <c r="T138" s="87"/>
      <c r="U138" s="40"/>
      <c r="V138" s="40"/>
      <c r="W138" s="40"/>
      <c r="X138" s="40"/>
      <c r="Y138" s="40"/>
      <c r="Z138" s="40"/>
      <c r="AA138" s="40"/>
      <c r="AB138" s="40"/>
      <c r="AC138" s="40"/>
      <c r="AD138" s="40"/>
      <c r="AE138" s="40"/>
      <c r="AT138" s="19" t="s">
        <v>171</v>
      </c>
      <c r="AU138" s="19" t="s">
        <v>86</v>
      </c>
    </row>
    <row r="139" s="13" customFormat="1">
      <c r="A139" s="13"/>
      <c r="B139" s="245"/>
      <c r="C139" s="246"/>
      <c r="D139" s="241" t="s">
        <v>173</v>
      </c>
      <c r="E139" s="247" t="s">
        <v>19</v>
      </c>
      <c r="F139" s="248" t="s">
        <v>2051</v>
      </c>
      <c r="G139" s="246"/>
      <c r="H139" s="249">
        <v>37.350000000000001</v>
      </c>
      <c r="I139" s="250"/>
      <c r="J139" s="246"/>
      <c r="K139" s="246"/>
      <c r="L139" s="251"/>
      <c r="M139" s="252"/>
      <c r="N139" s="253"/>
      <c r="O139" s="253"/>
      <c r="P139" s="253"/>
      <c r="Q139" s="253"/>
      <c r="R139" s="253"/>
      <c r="S139" s="253"/>
      <c r="T139" s="254"/>
      <c r="U139" s="13"/>
      <c r="V139" s="13"/>
      <c r="W139" s="13"/>
      <c r="X139" s="13"/>
      <c r="Y139" s="13"/>
      <c r="Z139" s="13"/>
      <c r="AA139" s="13"/>
      <c r="AB139" s="13"/>
      <c r="AC139" s="13"/>
      <c r="AD139" s="13"/>
      <c r="AE139" s="13"/>
      <c r="AT139" s="255" t="s">
        <v>173</v>
      </c>
      <c r="AU139" s="255" t="s">
        <v>86</v>
      </c>
      <c r="AV139" s="13" t="s">
        <v>86</v>
      </c>
      <c r="AW139" s="13" t="s">
        <v>37</v>
      </c>
      <c r="AX139" s="13" t="s">
        <v>84</v>
      </c>
      <c r="AY139" s="255" t="s">
        <v>162</v>
      </c>
    </row>
    <row r="140" s="2" customFormat="1" ht="21.75" customHeight="1">
      <c r="A140" s="40"/>
      <c r="B140" s="41"/>
      <c r="C140" s="228" t="s">
        <v>8</v>
      </c>
      <c r="D140" s="228" t="s">
        <v>164</v>
      </c>
      <c r="E140" s="229" t="s">
        <v>968</v>
      </c>
      <c r="F140" s="230" t="s">
        <v>969</v>
      </c>
      <c r="G140" s="231" t="s">
        <v>219</v>
      </c>
      <c r="H140" s="232">
        <v>37.350000000000001</v>
      </c>
      <c r="I140" s="233"/>
      <c r="J140" s="234">
        <f>ROUND(I140*H140,2)</f>
        <v>0</v>
      </c>
      <c r="K140" s="230" t="s">
        <v>168</v>
      </c>
      <c r="L140" s="46"/>
      <c r="M140" s="235" t="s">
        <v>19</v>
      </c>
      <c r="N140" s="236" t="s">
        <v>47</v>
      </c>
      <c r="O140" s="86"/>
      <c r="P140" s="237">
        <f>O140*H140</f>
        <v>0</v>
      </c>
      <c r="Q140" s="237">
        <v>0</v>
      </c>
      <c r="R140" s="237">
        <f>Q140*H140</f>
        <v>0</v>
      </c>
      <c r="S140" s="237">
        <v>0</v>
      </c>
      <c r="T140" s="238">
        <f>S140*H140</f>
        <v>0</v>
      </c>
      <c r="U140" s="40"/>
      <c r="V140" s="40"/>
      <c r="W140" s="40"/>
      <c r="X140" s="40"/>
      <c r="Y140" s="40"/>
      <c r="Z140" s="40"/>
      <c r="AA140" s="40"/>
      <c r="AB140" s="40"/>
      <c r="AC140" s="40"/>
      <c r="AD140" s="40"/>
      <c r="AE140" s="40"/>
      <c r="AR140" s="239" t="s">
        <v>169</v>
      </c>
      <c r="AT140" s="239" t="s">
        <v>164</v>
      </c>
      <c r="AU140" s="239" t="s">
        <v>86</v>
      </c>
      <c r="AY140" s="19" t="s">
        <v>162</v>
      </c>
      <c r="BE140" s="240">
        <f>IF(N140="základní",J140,0)</f>
        <v>0</v>
      </c>
      <c r="BF140" s="240">
        <f>IF(N140="snížená",J140,0)</f>
        <v>0</v>
      </c>
      <c r="BG140" s="240">
        <f>IF(N140="zákl. přenesená",J140,0)</f>
        <v>0</v>
      </c>
      <c r="BH140" s="240">
        <f>IF(N140="sníž. přenesená",J140,0)</f>
        <v>0</v>
      </c>
      <c r="BI140" s="240">
        <f>IF(N140="nulová",J140,0)</f>
        <v>0</v>
      </c>
      <c r="BJ140" s="19" t="s">
        <v>84</v>
      </c>
      <c r="BK140" s="240">
        <f>ROUND(I140*H140,2)</f>
        <v>0</v>
      </c>
      <c r="BL140" s="19" t="s">
        <v>169</v>
      </c>
      <c r="BM140" s="239" t="s">
        <v>2052</v>
      </c>
    </row>
    <row r="141" s="2" customFormat="1" ht="16.5" customHeight="1">
      <c r="A141" s="40"/>
      <c r="B141" s="41"/>
      <c r="C141" s="228" t="s">
        <v>262</v>
      </c>
      <c r="D141" s="228" t="s">
        <v>164</v>
      </c>
      <c r="E141" s="229" t="s">
        <v>2053</v>
      </c>
      <c r="F141" s="230" t="s">
        <v>2054</v>
      </c>
      <c r="G141" s="231" t="s">
        <v>390</v>
      </c>
      <c r="H141" s="232">
        <v>36</v>
      </c>
      <c r="I141" s="233"/>
      <c r="J141" s="234">
        <f>ROUND(I141*H141,2)</f>
        <v>0</v>
      </c>
      <c r="K141" s="230" t="s">
        <v>168</v>
      </c>
      <c r="L141" s="46"/>
      <c r="M141" s="235" t="s">
        <v>19</v>
      </c>
      <c r="N141" s="236" t="s">
        <v>47</v>
      </c>
      <c r="O141" s="86"/>
      <c r="P141" s="237">
        <f>O141*H141</f>
        <v>0</v>
      </c>
      <c r="Q141" s="237">
        <v>0.00020000000000000001</v>
      </c>
      <c r="R141" s="237">
        <f>Q141*H141</f>
        <v>0.0072000000000000007</v>
      </c>
      <c r="S141" s="237">
        <v>0</v>
      </c>
      <c r="T141" s="238">
        <f>S141*H141</f>
        <v>0</v>
      </c>
      <c r="U141" s="40"/>
      <c r="V141" s="40"/>
      <c r="W141" s="40"/>
      <c r="X141" s="40"/>
      <c r="Y141" s="40"/>
      <c r="Z141" s="40"/>
      <c r="AA141" s="40"/>
      <c r="AB141" s="40"/>
      <c r="AC141" s="40"/>
      <c r="AD141" s="40"/>
      <c r="AE141" s="40"/>
      <c r="AR141" s="239" t="s">
        <v>169</v>
      </c>
      <c r="AT141" s="239" t="s">
        <v>164</v>
      </c>
      <c r="AU141" s="239" t="s">
        <v>86</v>
      </c>
      <c r="AY141" s="19" t="s">
        <v>162</v>
      </c>
      <c r="BE141" s="240">
        <f>IF(N141="základní",J141,0)</f>
        <v>0</v>
      </c>
      <c r="BF141" s="240">
        <f>IF(N141="snížená",J141,0)</f>
        <v>0</v>
      </c>
      <c r="BG141" s="240">
        <f>IF(N141="zákl. přenesená",J141,0)</f>
        <v>0</v>
      </c>
      <c r="BH141" s="240">
        <f>IF(N141="sníž. přenesená",J141,0)</f>
        <v>0</v>
      </c>
      <c r="BI141" s="240">
        <f>IF(N141="nulová",J141,0)</f>
        <v>0</v>
      </c>
      <c r="BJ141" s="19" t="s">
        <v>84</v>
      </c>
      <c r="BK141" s="240">
        <f>ROUND(I141*H141,2)</f>
        <v>0</v>
      </c>
      <c r="BL141" s="19" t="s">
        <v>169</v>
      </c>
      <c r="BM141" s="239" t="s">
        <v>2055</v>
      </c>
    </row>
    <row r="142" s="2" customFormat="1">
      <c r="A142" s="40"/>
      <c r="B142" s="41"/>
      <c r="C142" s="42"/>
      <c r="D142" s="241" t="s">
        <v>171</v>
      </c>
      <c r="E142" s="42"/>
      <c r="F142" s="242" t="s">
        <v>2056</v>
      </c>
      <c r="G142" s="42"/>
      <c r="H142" s="42"/>
      <c r="I142" s="148"/>
      <c r="J142" s="42"/>
      <c r="K142" s="42"/>
      <c r="L142" s="46"/>
      <c r="M142" s="243"/>
      <c r="N142" s="244"/>
      <c r="O142" s="86"/>
      <c r="P142" s="86"/>
      <c r="Q142" s="86"/>
      <c r="R142" s="86"/>
      <c r="S142" s="86"/>
      <c r="T142" s="87"/>
      <c r="U142" s="40"/>
      <c r="V142" s="40"/>
      <c r="W142" s="40"/>
      <c r="X142" s="40"/>
      <c r="Y142" s="40"/>
      <c r="Z142" s="40"/>
      <c r="AA142" s="40"/>
      <c r="AB142" s="40"/>
      <c r="AC142" s="40"/>
      <c r="AD142" s="40"/>
      <c r="AE142" s="40"/>
      <c r="AT142" s="19" t="s">
        <v>171</v>
      </c>
      <c r="AU142" s="19" t="s">
        <v>86</v>
      </c>
    </row>
    <row r="143" s="13" customFormat="1">
      <c r="A143" s="13"/>
      <c r="B143" s="245"/>
      <c r="C143" s="246"/>
      <c r="D143" s="241" t="s">
        <v>173</v>
      </c>
      <c r="E143" s="247" t="s">
        <v>19</v>
      </c>
      <c r="F143" s="248" t="s">
        <v>2057</v>
      </c>
      <c r="G143" s="246"/>
      <c r="H143" s="249">
        <v>36</v>
      </c>
      <c r="I143" s="250"/>
      <c r="J143" s="246"/>
      <c r="K143" s="246"/>
      <c r="L143" s="251"/>
      <c r="M143" s="252"/>
      <c r="N143" s="253"/>
      <c r="O143" s="253"/>
      <c r="P143" s="253"/>
      <c r="Q143" s="253"/>
      <c r="R143" s="253"/>
      <c r="S143" s="253"/>
      <c r="T143" s="254"/>
      <c r="U143" s="13"/>
      <c r="V143" s="13"/>
      <c r="W143" s="13"/>
      <c r="X143" s="13"/>
      <c r="Y143" s="13"/>
      <c r="Z143" s="13"/>
      <c r="AA143" s="13"/>
      <c r="AB143" s="13"/>
      <c r="AC143" s="13"/>
      <c r="AD143" s="13"/>
      <c r="AE143" s="13"/>
      <c r="AT143" s="255" t="s">
        <v>173</v>
      </c>
      <c r="AU143" s="255" t="s">
        <v>86</v>
      </c>
      <c r="AV143" s="13" t="s">
        <v>86</v>
      </c>
      <c r="AW143" s="13" t="s">
        <v>37</v>
      </c>
      <c r="AX143" s="13" t="s">
        <v>76</v>
      </c>
      <c r="AY143" s="255" t="s">
        <v>162</v>
      </c>
    </row>
    <row r="144" s="15" customFormat="1">
      <c r="A144" s="15"/>
      <c r="B144" s="267"/>
      <c r="C144" s="268"/>
      <c r="D144" s="241" t="s">
        <v>173</v>
      </c>
      <c r="E144" s="269" t="s">
        <v>19</v>
      </c>
      <c r="F144" s="270" t="s">
        <v>177</v>
      </c>
      <c r="G144" s="268"/>
      <c r="H144" s="271">
        <v>36</v>
      </c>
      <c r="I144" s="272"/>
      <c r="J144" s="268"/>
      <c r="K144" s="268"/>
      <c r="L144" s="273"/>
      <c r="M144" s="274"/>
      <c r="N144" s="275"/>
      <c r="O144" s="275"/>
      <c r="P144" s="275"/>
      <c r="Q144" s="275"/>
      <c r="R144" s="275"/>
      <c r="S144" s="275"/>
      <c r="T144" s="276"/>
      <c r="U144" s="15"/>
      <c r="V144" s="15"/>
      <c r="W144" s="15"/>
      <c r="X144" s="15"/>
      <c r="Y144" s="15"/>
      <c r="Z144" s="15"/>
      <c r="AA144" s="15"/>
      <c r="AB144" s="15"/>
      <c r="AC144" s="15"/>
      <c r="AD144" s="15"/>
      <c r="AE144" s="15"/>
      <c r="AT144" s="277" t="s">
        <v>173</v>
      </c>
      <c r="AU144" s="277" t="s">
        <v>86</v>
      </c>
      <c r="AV144" s="15" t="s">
        <v>169</v>
      </c>
      <c r="AW144" s="15" t="s">
        <v>37</v>
      </c>
      <c r="AX144" s="15" t="s">
        <v>84</v>
      </c>
      <c r="AY144" s="277" t="s">
        <v>162</v>
      </c>
    </row>
    <row r="145" s="2" customFormat="1" ht="21.75" customHeight="1">
      <c r="A145" s="40"/>
      <c r="B145" s="41"/>
      <c r="C145" s="228" t="s">
        <v>268</v>
      </c>
      <c r="D145" s="228" t="s">
        <v>164</v>
      </c>
      <c r="E145" s="229" t="s">
        <v>2058</v>
      </c>
      <c r="F145" s="230" t="s">
        <v>2059</v>
      </c>
      <c r="G145" s="231" t="s">
        <v>167</v>
      </c>
      <c r="H145" s="232">
        <v>100.8</v>
      </c>
      <c r="I145" s="233"/>
      <c r="J145" s="234">
        <f>ROUND(I145*H145,2)</f>
        <v>0</v>
      </c>
      <c r="K145" s="230" t="s">
        <v>168</v>
      </c>
      <c r="L145" s="46"/>
      <c r="M145" s="235" t="s">
        <v>19</v>
      </c>
      <c r="N145" s="236" t="s">
        <v>47</v>
      </c>
      <c r="O145" s="86"/>
      <c r="P145" s="237">
        <f>O145*H145</f>
        <v>0</v>
      </c>
      <c r="Q145" s="237">
        <v>0.00014999999999999999</v>
      </c>
      <c r="R145" s="237">
        <f>Q145*H145</f>
        <v>0.015119999999999998</v>
      </c>
      <c r="S145" s="237">
        <v>0</v>
      </c>
      <c r="T145" s="238">
        <f>S145*H145</f>
        <v>0</v>
      </c>
      <c r="U145" s="40"/>
      <c r="V145" s="40"/>
      <c r="W145" s="40"/>
      <c r="X145" s="40"/>
      <c r="Y145" s="40"/>
      <c r="Z145" s="40"/>
      <c r="AA145" s="40"/>
      <c r="AB145" s="40"/>
      <c r="AC145" s="40"/>
      <c r="AD145" s="40"/>
      <c r="AE145" s="40"/>
      <c r="AR145" s="239" t="s">
        <v>169</v>
      </c>
      <c r="AT145" s="239" t="s">
        <v>164</v>
      </c>
      <c r="AU145" s="239" t="s">
        <v>86</v>
      </c>
      <c r="AY145" s="19" t="s">
        <v>162</v>
      </c>
      <c r="BE145" s="240">
        <f>IF(N145="základní",J145,0)</f>
        <v>0</v>
      </c>
      <c r="BF145" s="240">
        <f>IF(N145="snížená",J145,0)</f>
        <v>0</v>
      </c>
      <c r="BG145" s="240">
        <f>IF(N145="zákl. přenesená",J145,0)</f>
        <v>0</v>
      </c>
      <c r="BH145" s="240">
        <f>IF(N145="sníž. přenesená",J145,0)</f>
        <v>0</v>
      </c>
      <c r="BI145" s="240">
        <f>IF(N145="nulová",J145,0)</f>
        <v>0</v>
      </c>
      <c r="BJ145" s="19" t="s">
        <v>84</v>
      </c>
      <c r="BK145" s="240">
        <f>ROUND(I145*H145,2)</f>
        <v>0</v>
      </c>
      <c r="BL145" s="19" t="s">
        <v>169</v>
      </c>
      <c r="BM145" s="239" t="s">
        <v>2060</v>
      </c>
    </row>
    <row r="146" s="2" customFormat="1">
      <c r="A146" s="40"/>
      <c r="B146" s="41"/>
      <c r="C146" s="42"/>
      <c r="D146" s="241" t="s">
        <v>171</v>
      </c>
      <c r="E146" s="42"/>
      <c r="F146" s="242" t="s">
        <v>2061</v>
      </c>
      <c r="G146" s="42"/>
      <c r="H146" s="42"/>
      <c r="I146" s="148"/>
      <c r="J146" s="42"/>
      <c r="K146" s="42"/>
      <c r="L146" s="46"/>
      <c r="M146" s="243"/>
      <c r="N146" s="244"/>
      <c r="O146" s="86"/>
      <c r="P146" s="86"/>
      <c r="Q146" s="86"/>
      <c r="R146" s="86"/>
      <c r="S146" s="86"/>
      <c r="T146" s="87"/>
      <c r="U146" s="40"/>
      <c r="V146" s="40"/>
      <c r="W146" s="40"/>
      <c r="X146" s="40"/>
      <c r="Y146" s="40"/>
      <c r="Z146" s="40"/>
      <c r="AA146" s="40"/>
      <c r="AB146" s="40"/>
      <c r="AC146" s="40"/>
      <c r="AD146" s="40"/>
      <c r="AE146" s="40"/>
      <c r="AT146" s="19" t="s">
        <v>171</v>
      </c>
      <c r="AU146" s="19" t="s">
        <v>86</v>
      </c>
    </row>
    <row r="147" s="13" customFormat="1">
      <c r="A147" s="13"/>
      <c r="B147" s="245"/>
      <c r="C147" s="246"/>
      <c r="D147" s="241" t="s">
        <v>173</v>
      </c>
      <c r="E147" s="247" t="s">
        <v>19</v>
      </c>
      <c r="F147" s="248" t="s">
        <v>2062</v>
      </c>
      <c r="G147" s="246"/>
      <c r="H147" s="249">
        <v>100.8</v>
      </c>
      <c r="I147" s="250"/>
      <c r="J147" s="246"/>
      <c r="K147" s="246"/>
      <c r="L147" s="251"/>
      <c r="M147" s="252"/>
      <c r="N147" s="253"/>
      <c r="O147" s="253"/>
      <c r="P147" s="253"/>
      <c r="Q147" s="253"/>
      <c r="R147" s="253"/>
      <c r="S147" s="253"/>
      <c r="T147" s="254"/>
      <c r="U147" s="13"/>
      <c r="V147" s="13"/>
      <c r="W147" s="13"/>
      <c r="X147" s="13"/>
      <c r="Y147" s="13"/>
      <c r="Z147" s="13"/>
      <c r="AA147" s="13"/>
      <c r="AB147" s="13"/>
      <c r="AC147" s="13"/>
      <c r="AD147" s="13"/>
      <c r="AE147" s="13"/>
      <c r="AT147" s="255" t="s">
        <v>173</v>
      </c>
      <c r="AU147" s="255" t="s">
        <v>86</v>
      </c>
      <c r="AV147" s="13" t="s">
        <v>86</v>
      </c>
      <c r="AW147" s="13" t="s">
        <v>37</v>
      </c>
      <c r="AX147" s="13" t="s">
        <v>76</v>
      </c>
      <c r="AY147" s="255" t="s">
        <v>162</v>
      </c>
    </row>
    <row r="148" s="15" customFormat="1">
      <c r="A148" s="15"/>
      <c r="B148" s="267"/>
      <c r="C148" s="268"/>
      <c r="D148" s="241" t="s">
        <v>173</v>
      </c>
      <c r="E148" s="269" t="s">
        <v>19</v>
      </c>
      <c r="F148" s="270" t="s">
        <v>177</v>
      </c>
      <c r="G148" s="268"/>
      <c r="H148" s="271">
        <v>100.8</v>
      </c>
      <c r="I148" s="272"/>
      <c r="J148" s="268"/>
      <c r="K148" s="268"/>
      <c r="L148" s="273"/>
      <c r="M148" s="274"/>
      <c r="N148" s="275"/>
      <c r="O148" s="275"/>
      <c r="P148" s="275"/>
      <c r="Q148" s="275"/>
      <c r="R148" s="275"/>
      <c r="S148" s="275"/>
      <c r="T148" s="276"/>
      <c r="U148" s="15"/>
      <c r="V148" s="15"/>
      <c r="W148" s="15"/>
      <c r="X148" s="15"/>
      <c r="Y148" s="15"/>
      <c r="Z148" s="15"/>
      <c r="AA148" s="15"/>
      <c r="AB148" s="15"/>
      <c r="AC148" s="15"/>
      <c r="AD148" s="15"/>
      <c r="AE148" s="15"/>
      <c r="AT148" s="277" t="s">
        <v>173</v>
      </c>
      <c r="AU148" s="277" t="s">
        <v>86</v>
      </c>
      <c r="AV148" s="15" t="s">
        <v>169</v>
      </c>
      <c r="AW148" s="15" t="s">
        <v>37</v>
      </c>
      <c r="AX148" s="15" t="s">
        <v>84</v>
      </c>
      <c r="AY148" s="277" t="s">
        <v>162</v>
      </c>
    </row>
    <row r="149" s="2" customFormat="1" ht="21.75" customHeight="1">
      <c r="A149" s="40"/>
      <c r="B149" s="41"/>
      <c r="C149" s="228" t="s">
        <v>274</v>
      </c>
      <c r="D149" s="228" t="s">
        <v>164</v>
      </c>
      <c r="E149" s="229" t="s">
        <v>2063</v>
      </c>
      <c r="F149" s="230" t="s">
        <v>2064</v>
      </c>
      <c r="G149" s="231" t="s">
        <v>167</v>
      </c>
      <c r="H149" s="232">
        <v>100.8</v>
      </c>
      <c r="I149" s="233"/>
      <c r="J149" s="234">
        <f>ROUND(I149*H149,2)</f>
        <v>0</v>
      </c>
      <c r="K149" s="230" t="s">
        <v>168</v>
      </c>
      <c r="L149" s="46"/>
      <c r="M149" s="235" t="s">
        <v>19</v>
      </c>
      <c r="N149" s="236" t="s">
        <v>47</v>
      </c>
      <c r="O149" s="86"/>
      <c r="P149" s="237">
        <f>O149*H149</f>
        <v>0</v>
      </c>
      <c r="Q149" s="237">
        <v>0</v>
      </c>
      <c r="R149" s="237">
        <f>Q149*H149</f>
        <v>0</v>
      </c>
      <c r="S149" s="237">
        <v>0</v>
      </c>
      <c r="T149" s="238">
        <f>S149*H149</f>
        <v>0</v>
      </c>
      <c r="U149" s="40"/>
      <c r="V149" s="40"/>
      <c r="W149" s="40"/>
      <c r="X149" s="40"/>
      <c r="Y149" s="40"/>
      <c r="Z149" s="40"/>
      <c r="AA149" s="40"/>
      <c r="AB149" s="40"/>
      <c r="AC149" s="40"/>
      <c r="AD149" s="40"/>
      <c r="AE149" s="40"/>
      <c r="AR149" s="239" t="s">
        <v>169</v>
      </c>
      <c r="AT149" s="239" t="s">
        <v>164</v>
      </c>
      <c r="AU149" s="239" t="s">
        <v>86</v>
      </c>
      <c r="AY149" s="19" t="s">
        <v>162</v>
      </c>
      <c r="BE149" s="240">
        <f>IF(N149="základní",J149,0)</f>
        <v>0</v>
      </c>
      <c r="BF149" s="240">
        <f>IF(N149="snížená",J149,0)</f>
        <v>0</v>
      </c>
      <c r="BG149" s="240">
        <f>IF(N149="zákl. přenesená",J149,0)</f>
        <v>0</v>
      </c>
      <c r="BH149" s="240">
        <f>IF(N149="sníž. přenesená",J149,0)</f>
        <v>0</v>
      </c>
      <c r="BI149" s="240">
        <f>IF(N149="nulová",J149,0)</f>
        <v>0</v>
      </c>
      <c r="BJ149" s="19" t="s">
        <v>84</v>
      </c>
      <c r="BK149" s="240">
        <f>ROUND(I149*H149,2)</f>
        <v>0</v>
      </c>
      <c r="BL149" s="19" t="s">
        <v>169</v>
      </c>
      <c r="BM149" s="239" t="s">
        <v>2065</v>
      </c>
    </row>
    <row r="150" s="2" customFormat="1">
      <c r="A150" s="40"/>
      <c r="B150" s="41"/>
      <c r="C150" s="42"/>
      <c r="D150" s="241" t="s">
        <v>171</v>
      </c>
      <c r="E150" s="42"/>
      <c r="F150" s="242" t="s">
        <v>2061</v>
      </c>
      <c r="G150" s="42"/>
      <c r="H150" s="42"/>
      <c r="I150" s="148"/>
      <c r="J150" s="42"/>
      <c r="K150" s="42"/>
      <c r="L150" s="46"/>
      <c r="M150" s="243"/>
      <c r="N150" s="244"/>
      <c r="O150" s="86"/>
      <c r="P150" s="86"/>
      <c r="Q150" s="86"/>
      <c r="R150" s="86"/>
      <c r="S150" s="86"/>
      <c r="T150" s="87"/>
      <c r="U150" s="40"/>
      <c r="V150" s="40"/>
      <c r="W150" s="40"/>
      <c r="X150" s="40"/>
      <c r="Y150" s="40"/>
      <c r="Z150" s="40"/>
      <c r="AA150" s="40"/>
      <c r="AB150" s="40"/>
      <c r="AC150" s="40"/>
      <c r="AD150" s="40"/>
      <c r="AE150" s="40"/>
      <c r="AT150" s="19" t="s">
        <v>171</v>
      </c>
      <c r="AU150" s="19" t="s">
        <v>86</v>
      </c>
    </row>
    <row r="151" s="13" customFormat="1">
      <c r="A151" s="13"/>
      <c r="B151" s="245"/>
      <c r="C151" s="246"/>
      <c r="D151" s="241" t="s">
        <v>173</v>
      </c>
      <c r="E151" s="247" t="s">
        <v>19</v>
      </c>
      <c r="F151" s="248" t="s">
        <v>2062</v>
      </c>
      <c r="G151" s="246"/>
      <c r="H151" s="249">
        <v>100.8</v>
      </c>
      <c r="I151" s="250"/>
      <c r="J151" s="246"/>
      <c r="K151" s="246"/>
      <c r="L151" s="251"/>
      <c r="M151" s="252"/>
      <c r="N151" s="253"/>
      <c r="O151" s="253"/>
      <c r="P151" s="253"/>
      <c r="Q151" s="253"/>
      <c r="R151" s="253"/>
      <c r="S151" s="253"/>
      <c r="T151" s="254"/>
      <c r="U151" s="13"/>
      <c r="V151" s="13"/>
      <c r="W151" s="13"/>
      <c r="X151" s="13"/>
      <c r="Y151" s="13"/>
      <c r="Z151" s="13"/>
      <c r="AA151" s="13"/>
      <c r="AB151" s="13"/>
      <c r="AC151" s="13"/>
      <c r="AD151" s="13"/>
      <c r="AE151" s="13"/>
      <c r="AT151" s="255" t="s">
        <v>173</v>
      </c>
      <c r="AU151" s="255" t="s">
        <v>86</v>
      </c>
      <c r="AV151" s="13" t="s">
        <v>86</v>
      </c>
      <c r="AW151" s="13" t="s">
        <v>37</v>
      </c>
      <c r="AX151" s="13" t="s">
        <v>76</v>
      </c>
      <c r="AY151" s="255" t="s">
        <v>162</v>
      </c>
    </row>
    <row r="152" s="15" customFormat="1">
      <c r="A152" s="15"/>
      <c r="B152" s="267"/>
      <c r="C152" s="268"/>
      <c r="D152" s="241" t="s">
        <v>173</v>
      </c>
      <c r="E152" s="269" t="s">
        <v>19</v>
      </c>
      <c r="F152" s="270" t="s">
        <v>177</v>
      </c>
      <c r="G152" s="268"/>
      <c r="H152" s="271">
        <v>100.8</v>
      </c>
      <c r="I152" s="272"/>
      <c r="J152" s="268"/>
      <c r="K152" s="268"/>
      <c r="L152" s="273"/>
      <c r="M152" s="274"/>
      <c r="N152" s="275"/>
      <c r="O152" s="275"/>
      <c r="P152" s="275"/>
      <c r="Q152" s="275"/>
      <c r="R152" s="275"/>
      <c r="S152" s="275"/>
      <c r="T152" s="276"/>
      <c r="U152" s="15"/>
      <c r="V152" s="15"/>
      <c r="W152" s="15"/>
      <c r="X152" s="15"/>
      <c r="Y152" s="15"/>
      <c r="Z152" s="15"/>
      <c r="AA152" s="15"/>
      <c r="AB152" s="15"/>
      <c r="AC152" s="15"/>
      <c r="AD152" s="15"/>
      <c r="AE152" s="15"/>
      <c r="AT152" s="277" t="s">
        <v>173</v>
      </c>
      <c r="AU152" s="277" t="s">
        <v>86</v>
      </c>
      <c r="AV152" s="15" t="s">
        <v>169</v>
      </c>
      <c r="AW152" s="15" t="s">
        <v>37</v>
      </c>
      <c r="AX152" s="15" t="s">
        <v>84</v>
      </c>
      <c r="AY152" s="277" t="s">
        <v>162</v>
      </c>
    </row>
    <row r="153" s="2" customFormat="1" ht="16.5" customHeight="1">
      <c r="A153" s="40"/>
      <c r="B153" s="41"/>
      <c r="C153" s="288" t="s">
        <v>278</v>
      </c>
      <c r="D153" s="288" t="s">
        <v>346</v>
      </c>
      <c r="E153" s="289" t="s">
        <v>2066</v>
      </c>
      <c r="F153" s="290" t="s">
        <v>2067</v>
      </c>
      <c r="G153" s="291" t="s">
        <v>334</v>
      </c>
      <c r="H153" s="292">
        <v>7.8120000000000003</v>
      </c>
      <c r="I153" s="293"/>
      <c r="J153" s="294">
        <f>ROUND(I153*H153,2)</f>
        <v>0</v>
      </c>
      <c r="K153" s="290" t="s">
        <v>19</v>
      </c>
      <c r="L153" s="295"/>
      <c r="M153" s="296" t="s">
        <v>19</v>
      </c>
      <c r="N153" s="297" t="s">
        <v>47</v>
      </c>
      <c r="O153" s="86"/>
      <c r="P153" s="237">
        <f>O153*H153</f>
        <v>0</v>
      </c>
      <c r="Q153" s="237">
        <v>1</v>
      </c>
      <c r="R153" s="237">
        <f>Q153*H153</f>
        <v>7.8120000000000003</v>
      </c>
      <c r="S153" s="237">
        <v>0</v>
      </c>
      <c r="T153" s="238">
        <f>S153*H153</f>
        <v>0</v>
      </c>
      <c r="U153" s="40"/>
      <c r="V153" s="40"/>
      <c r="W153" s="40"/>
      <c r="X153" s="40"/>
      <c r="Y153" s="40"/>
      <c r="Z153" s="40"/>
      <c r="AA153" s="40"/>
      <c r="AB153" s="40"/>
      <c r="AC153" s="40"/>
      <c r="AD153" s="40"/>
      <c r="AE153" s="40"/>
      <c r="AR153" s="239" t="s">
        <v>211</v>
      </c>
      <c r="AT153" s="239" t="s">
        <v>346</v>
      </c>
      <c r="AU153" s="239" t="s">
        <v>86</v>
      </c>
      <c r="AY153" s="19" t="s">
        <v>162</v>
      </c>
      <c r="BE153" s="240">
        <f>IF(N153="základní",J153,0)</f>
        <v>0</v>
      </c>
      <c r="BF153" s="240">
        <f>IF(N153="snížená",J153,0)</f>
        <v>0</v>
      </c>
      <c r="BG153" s="240">
        <f>IF(N153="zákl. přenesená",J153,0)</f>
        <v>0</v>
      </c>
      <c r="BH153" s="240">
        <f>IF(N153="sníž. přenesená",J153,0)</f>
        <v>0</v>
      </c>
      <c r="BI153" s="240">
        <f>IF(N153="nulová",J153,0)</f>
        <v>0</v>
      </c>
      <c r="BJ153" s="19" t="s">
        <v>84</v>
      </c>
      <c r="BK153" s="240">
        <f>ROUND(I153*H153,2)</f>
        <v>0</v>
      </c>
      <c r="BL153" s="19" t="s">
        <v>169</v>
      </c>
      <c r="BM153" s="239" t="s">
        <v>2068</v>
      </c>
    </row>
    <row r="154" s="2" customFormat="1">
      <c r="A154" s="40"/>
      <c r="B154" s="41"/>
      <c r="C154" s="42"/>
      <c r="D154" s="241" t="s">
        <v>356</v>
      </c>
      <c r="E154" s="42"/>
      <c r="F154" s="242" t="s">
        <v>2069</v>
      </c>
      <c r="G154" s="42"/>
      <c r="H154" s="42"/>
      <c r="I154" s="148"/>
      <c r="J154" s="42"/>
      <c r="K154" s="42"/>
      <c r="L154" s="46"/>
      <c r="M154" s="243"/>
      <c r="N154" s="244"/>
      <c r="O154" s="86"/>
      <c r="P154" s="86"/>
      <c r="Q154" s="86"/>
      <c r="R154" s="86"/>
      <c r="S154" s="86"/>
      <c r="T154" s="87"/>
      <c r="U154" s="40"/>
      <c r="V154" s="40"/>
      <c r="W154" s="40"/>
      <c r="X154" s="40"/>
      <c r="Y154" s="40"/>
      <c r="Z154" s="40"/>
      <c r="AA154" s="40"/>
      <c r="AB154" s="40"/>
      <c r="AC154" s="40"/>
      <c r="AD154" s="40"/>
      <c r="AE154" s="40"/>
      <c r="AT154" s="19" t="s">
        <v>356</v>
      </c>
      <c r="AU154" s="19" t="s">
        <v>86</v>
      </c>
    </row>
    <row r="155" s="16" customFormat="1">
      <c r="A155" s="16"/>
      <c r="B155" s="278"/>
      <c r="C155" s="279"/>
      <c r="D155" s="241" t="s">
        <v>173</v>
      </c>
      <c r="E155" s="280" t="s">
        <v>19</v>
      </c>
      <c r="F155" s="281" t="s">
        <v>2070</v>
      </c>
      <c r="G155" s="279"/>
      <c r="H155" s="280" t="s">
        <v>19</v>
      </c>
      <c r="I155" s="282"/>
      <c r="J155" s="279"/>
      <c r="K155" s="279"/>
      <c r="L155" s="283"/>
      <c r="M155" s="284"/>
      <c r="N155" s="285"/>
      <c r="O155" s="285"/>
      <c r="P155" s="285"/>
      <c r="Q155" s="285"/>
      <c r="R155" s="285"/>
      <c r="S155" s="285"/>
      <c r="T155" s="286"/>
      <c r="U155" s="16"/>
      <c r="V155" s="16"/>
      <c r="W155" s="16"/>
      <c r="X155" s="16"/>
      <c r="Y155" s="16"/>
      <c r="Z155" s="16"/>
      <c r="AA155" s="16"/>
      <c r="AB155" s="16"/>
      <c r="AC155" s="16"/>
      <c r="AD155" s="16"/>
      <c r="AE155" s="16"/>
      <c r="AT155" s="287" t="s">
        <v>173</v>
      </c>
      <c r="AU155" s="287" t="s">
        <v>86</v>
      </c>
      <c r="AV155" s="16" t="s">
        <v>84</v>
      </c>
      <c r="AW155" s="16" t="s">
        <v>37</v>
      </c>
      <c r="AX155" s="16" t="s">
        <v>76</v>
      </c>
      <c r="AY155" s="287" t="s">
        <v>162</v>
      </c>
    </row>
    <row r="156" s="13" customFormat="1">
      <c r="A156" s="13"/>
      <c r="B156" s="245"/>
      <c r="C156" s="246"/>
      <c r="D156" s="241" t="s">
        <v>173</v>
      </c>
      <c r="E156" s="247" t="s">
        <v>19</v>
      </c>
      <c r="F156" s="248" t="s">
        <v>2071</v>
      </c>
      <c r="G156" s="246"/>
      <c r="H156" s="249">
        <v>7.8120000000000003</v>
      </c>
      <c r="I156" s="250"/>
      <c r="J156" s="246"/>
      <c r="K156" s="246"/>
      <c r="L156" s="251"/>
      <c r="M156" s="252"/>
      <c r="N156" s="253"/>
      <c r="O156" s="253"/>
      <c r="P156" s="253"/>
      <c r="Q156" s="253"/>
      <c r="R156" s="253"/>
      <c r="S156" s="253"/>
      <c r="T156" s="254"/>
      <c r="U156" s="13"/>
      <c r="V156" s="13"/>
      <c r="W156" s="13"/>
      <c r="X156" s="13"/>
      <c r="Y156" s="13"/>
      <c r="Z156" s="13"/>
      <c r="AA156" s="13"/>
      <c r="AB156" s="13"/>
      <c r="AC156" s="13"/>
      <c r="AD156" s="13"/>
      <c r="AE156" s="13"/>
      <c r="AT156" s="255" t="s">
        <v>173</v>
      </c>
      <c r="AU156" s="255" t="s">
        <v>86</v>
      </c>
      <c r="AV156" s="13" t="s">
        <v>86</v>
      </c>
      <c r="AW156" s="13" t="s">
        <v>37</v>
      </c>
      <c r="AX156" s="13" t="s">
        <v>76</v>
      </c>
      <c r="AY156" s="255" t="s">
        <v>162</v>
      </c>
    </row>
    <row r="157" s="15" customFormat="1">
      <c r="A157" s="15"/>
      <c r="B157" s="267"/>
      <c r="C157" s="268"/>
      <c r="D157" s="241" t="s">
        <v>173</v>
      </c>
      <c r="E157" s="269" t="s">
        <v>19</v>
      </c>
      <c r="F157" s="270" t="s">
        <v>177</v>
      </c>
      <c r="G157" s="268"/>
      <c r="H157" s="271">
        <v>7.8120000000000003</v>
      </c>
      <c r="I157" s="272"/>
      <c r="J157" s="268"/>
      <c r="K157" s="268"/>
      <c r="L157" s="273"/>
      <c r="M157" s="274"/>
      <c r="N157" s="275"/>
      <c r="O157" s="275"/>
      <c r="P157" s="275"/>
      <c r="Q157" s="275"/>
      <c r="R157" s="275"/>
      <c r="S157" s="275"/>
      <c r="T157" s="276"/>
      <c r="U157" s="15"/>
      <c r="V157" s="15"/>
      <c r="W157" s="15"/>
      <c r="X157" s="15"/>
      <c r="Y157" s="15"/>
      <c r="Z157" s="15"/>
      <c r="AA157" s="15"/>
      <c r="AB157" s="15"/>
      <c r="AC157" s="15"/>
      <c r="AD157" s="15"/>
      <c r="AE157" s="15"/>
      <c r="AT157" s="277" t="s">
        <v>173</v>
      </c>
      <c r="AU157" s="277" t="s">
        <v>86</v>
      </c>
      <c r="AV157" s="15" t="s">
        <v>169</v>
      </c>
      <c r="AW157" s="15" t="s">
        <v>37</v>
      </c>
      <c r="AX157" s="15" t="s">
        <v>84</v>
      </c>
      <c r="AY157" s="277" t="s">
        <v>162</v>
      </c>
    </row>
    <row r="158" s="2" customFormat="1" ht="21.75" customHeight="1">
      <c r="A158" s="40"/>
      <c r="B158" s="41"/>
      <c r="C158" s="228" t="s">
        <v>285</v>
      </c>
      <c r="D158" s="228" t="s">
        <v>164</v>
      </c>
      <c r="E158" s="229" t="s">
        <v>2072</v>
      </c>
      <c r="F158" s="230" t="s">
        <v>2073</v>
      </c>
      <c r="G158" s="231" t="s">
        <v>167</v>
      </c>
      <c r="H158" s="232">
        <v>100.8</v>
      </c>
      <c r="I158" s="233"/>
      <c r="J158" s="234">
        <f>ROUND(I158*H158,2)</f>
        <v>0</v>
      </c>
      <c r="K158" s="230" t="s">
        <v>168</v>
      </c>
      <c r="L158" s="46"/>
      <c r="M158" s="235" t="s">
        <v>19</v>
      </c>
      <c r="N158" s="236" t="s">
        <v>47</v>
      </c>
      <c r="O158" s="86"/>
      <c r="P158" s="237">
        <f>O158*H158</f>
        <v>0</v>
      </c>
      <c r="Q158" s="237">
        <v>0</v>
      </c>
      <c r="R158" s="237">
        <f>Q158*H158</f>
        <v>0</v>
      </c>
      <c r="S158" s="237">
        <v>0</v>
      </c>
      <c r="T158" s="238">
        <f>S158*H158</f>
        <v>0</v>
      </c>
      <c r="U158" s="40"/>
      <c r="V158" s="40"/>
      <c r="W158" s="40"/>
      <c r="X158" s="40"/>
      <c r="Y158" s="40"/>
      <c r="Z158" s="40"/>
      <c r="AA158" s="40"/>
      <c r="AB158" s="40"/>
      <c r="AC158" s="40"/>
      <c r="AD158" s="40"/>
      <c r="AE158" s="40"/>
      <c r="AR158" s="239" t="s">
        <v>169</v>
      </c>
      <c r="AT158" s="239" t="s">
        <v>164</v>
      </c>
      <c r="AU158" s="239" t="s">
        <v>86</v>
      </c>
      <c r="AY158" s="19" t="s">
        <v>162</v>
      </c>
      <c r="BE158" s="240">
        <f>IF(N158="základní",J158,0)</f>
        <v>0</v>
      </c>
      <c r="BF158" s="240">
        <f>IF(N158="snížená",J158,0)</f>
        <v>0</v>
      </c>
      <c r="BG158" s="240">
        <f>IF(N158="zákl. přenesená",J158,0)</f>
        <v>0</v>
      </c>
      <c r="BH158" s="240">
        <f>IF(N158="sníž. přenesená",J158,0)</f>
        <v>0</v>
      </c>
      <c r="BI158" s="240">
        <f>IF(N158="nulová",J158,0)</f>
        <v>0</v>
      </c>
      <c r="BJ158" s="19" t="s">
        <v>84</v>
      </c>
      <c r="BK158" s="240">
        <f>ROUND(I158*H158,2)</f>
        <v>0</v>
      </c>
      <c r="BL158" s="19" t="s">
        <v>169</v>
      </c>
      <c r="BM158" s="239" t="s">
        <v>2074</v>
      </c>
    </row>
    <row r="159" s="2" customFormat="1">
      <c r="A159" s="40"/>
      <c r="B159" s="41"/>
      <c r="C159" s="42"/>
      <c r="D159" s="241" t="s">
        <v>171</v>
      </c>
      <c r="E159" s="42"/>
      <c r="F159" s="242" t="s">
        <v>2075</v>
      </c>
      <c r="G159" s="42"/>
      <c r="H159" s="42"/>
      <c r="I159" s="148"/>
      <c r="J159" s="42"/>
      <c r="K159" s="42"/>
      <c r="L159" s="46"/>
      <c r="M159" s="243"/>
      <c r="N159" s="244"/>
      <c r="O159" s="86"/>
      <c r="P159" s="86"/>
      <c r="Q159" s="86"/>
      <c r="R159" s="86"/>
      <c r="S159" s="86"/>
      <c r="T159" s="87"/>
      <c r="U159" s="40"/>
      <c r="V159" s="40"/>
      <c r="W159" s="40"/>
      <c r="X159" s="40"/>
      <c r="Y159" s="40"/>
      <c r="Z159" s="40"/>
      <c r="AA159" s="40"/>
      <c r="AB159" s="40"/>
      <c r="AC159" s="40"/>
      <c r="AD159" s="40"/>
      <c r="AE159" s="40"/>
      <c r="AT159" s="19" t="s">
        <v>171</v>
      </c>
      <c r="AU159" s="19" t="s">
        <v>86</v>
      </c>
    </row>
    <row r="160" s="2" customFormat="1" ht="21.75" customHeight="1">
      <c r="A160" s="40"/>
      <c r="B160" s="41"/>
      <c r="C160" s="228" t="s">
        <v>7</v>
      </c>
      <c r="D160" s="228" t="s">
        <v>164</v>
      </c>
      <c r="E160" s="229" t="s">
        <v>2076</v>
      </c>
      <c r="F160" s="230" t="s">
        <v>2077</v>
      </c>
      <c r="G160" s="231" t="s">
        <v>334</v>
      </c>
      <c r="H160" s="232">
        <v>5.3810000000000002</v>
      </c>
      <c r="I160" s="233"/>
      <c r="J160" s="234">
        <f>ROUND(I160*H160,2)</f>
        <v>0</v>
      </c>
      <c r="K160" s="230" t="s">
        <v>168</v>
      </c>
      <c r="L160" s="46"/>
      <c r="M160" s="235" t="s">
        <v>19</v>
      </c>
      <c r="N160" s="236" t="s">
        <v>47</v>
      </c>
      <c r="O160" s="86"/>
      <c r="P160" s="237">
        <f>O160*H160</f>
        <v>0</v>
      </c>
      <c r="Q160" s="237">
        <v>0.0020999999999999999</v>
      </c>
      <c r="R160" s="237">
        <f>Q160*H160</f>
        <v>0.0113001</v>
      </c>
      <c r="S160" s="237">
        <v>0</v>
      </c>
      <c r="T160" s="238">
        <f>S160*H160</f>
        <v>0</v>
      </c>
      <c r="U160" s="40"/>
      <c r="V160" s="40"/>
      <c r="W160" s="40"/>
      <c r="X160" s="40"/>
      <c r="Y160" s="40"/>
      <c r="Z160" s="40"/>
      <c r="AA160" s="40"/>
      <c r="AB160" s="40"/>
      <c r="AC160" s="40"/>
      <c r="AD160" s="40"/>
      <c r="AE160" s="40"/>
      <c r="AR160" s="239" t="s">
        <v>169</v>
      </c>
      <c r="AT160" s="239" t="s">
        <v>164</v>
      </c>
      <c r="AU160" s="239" t="s">
        <v>86</v>
      </c>
      <c r="AY160" s="19" t="s">
        <v>162</v>
      </c>
      <c r="BE160" s="240">
        <f>IF(N160="základní",J160,0)</f>
        <v>0</v>
      </c>
      <c r="BF160" s="240">
        <f>IF(N160="snížená",J160,0)</f>
        <v>0</v>
      </c>
      <c r="BG160" s="240">
        <f>IF(N160="zákl. přenesená",J160,0)</f>
        <v>0</v>
      </c>
      <c r="BH160" s="240">
        <f>IF(N160="sníž. přenesená",J160,0)</f>
        <v>0</v>
      </c>
      <c r="BI160" s="240">
        <f>IF(N160="nulová",J160,0)</f>
        <v>0</v>
      </c>
      <c r="BJ160" s="19" t="s">
        <v>84</v>
      </c>
      <c r="BK160" s="240">
        <f>ROUND(I160*H160,2)</f>
        <v>0</v>
      </c>
      <c r="BL160" s="19" t="s">
        <v>169</v>
      </c>
      <c r="BM160" s="239" t="s">
        <v>2078</v>
      </c>
    </row>
    <row r="161" s="2" customFormat="1">
      <c r="A161" s="40"/>
      <c r="B161" s="41"/>
      <c r="C161" s="42"/>
      <c r="D161" s="241" t="s">
        <v>171</v>
      </c>
      <c r="E161" s="42"/>
      <c r="F161" s="242" t="s">
        <v>2079</v>
      </c>
      <c r="G161" s="42"/>
      <c r="H161" s="42"/>
      <c r="I161" s="148"/>
      <c r="J161" s="42"/>
      <c r="K161" s="42"/>
      <c r="L161" s="46"/>
      <c r="M161" s="243"/>
      <c r="N161" s="244"/>
      <c r="O161" s="86"/>
      <c r="P161" s="86"/>
      <c r="Q161" s="86"/>
      <c r="R161" s="86"/>
      <c r="S161" s="86"/>
      <c r="T161" s="87"/>
      <c r="U161" s="40"/>
      <c r="V161" s="40"/>
      <c r="W161" s="40"/>
      <c r="X161" s="40"/>
      <c r="Y161" s="40"/>
      <c r="Z161" s="40"/>
      <c r="AA161" s="40"/>
      <c r="AB161" s="40"/>
      <c r="AC161" s="40"/>
      <c r="AD161" s="40"/>
      <c r="AE161" s="40"/>
      <c r="AT161" s="19" t="s">
        <v>171</v>
      </c>
      <c r="AU161" s="19" t="s">
        <v>86</v>
      </c>
    </row>
    <row r="162" s="2" customFormat="1" ht="21.75" customHeight="1">
      <c r="A162" s="40"/>
      <c r="B162" s="41"/>
      <c r="C162" s="228" t="s">
        <v>294</v>
      </c>
      <c r="D162" s="228" t="s">
        <v>164</v>
      </c>
      <c r="E162" s="229" t="s">
        <v>2080</v>
      </c>
      <c r="F162" s="230" t="s">
        <v>2081</v>
      </c>
      <c r="G162" s="231" t="s">
        <v>334</v>
      </c>
      <c r="H162" s="232">
        <v>5.3810000000000002</v>
      </c>
      <c r="I162" s="233"/>
      <c r="J162" s="234">
        <f>ROUND(I162*H162,2)</f>
        <v>0</v>
      </c>
      <c r="K162" s="230" t="s">
        <v>168</v>
      </c>
      <c r="L162" s="46"/>
      <c r="M162" s="235" t="s">
        <v>19</v>
      </c>
      <c r="N162" s="236" t="s">
        <v>47</v>
      </c>
      <c r="O162" s="86"/>
      <c r="P162" s="237">
        <f>O162*H162</f>
        <v>0</v>
      </c>
      <c r="Q162" s="237">
        <v>0.00577</v>
      </c>
      <c r="R162" s="237">
        <f>Q162*H162</f>
        <v>0.031048370000000002</v>
      </c>
      <c r="S162" s="237">
        <v>0</v>
      </c>
      <c r="T162" s="238">
        <f>S162*H162</f>
        <v>0</v>
      </c>
      <c r="U162" s="40"/>
      <c r="V162" s="40"/>
      <c r="W162" s="40"/>
      <c r="X162" s="40"/>
      <c r="Y162" s="40"/>
      <c r="Z162" s="40"/>
      <c r="AA162" s="40"/>
      <c r="AB162" s="40"/>
      <c r="AC162" s="40"/>
      <c r="AD162" s="40"/>
      <c r="AE162" s="40"/>
      <c r="AR162" s="239" t="s">
        <v>169</v>
      </c>
      <c r="AT162" s="239" t="s">
        <v>164</v>
      </c>
      <c r="AU162" s="239" t="s">
        <v>86</v>
      </c>
      <c r="AY162" s="19" t="s">
        <v>162</v>
      </c>
      <c r="BE162" s="240">
        <f>IF(N162="základní",J162,0)</f>
        <v>0</v>
      </c>
      <c r="BF162" s="240">
        <f>IF(N162="snížená",J162,0)</f>
        <v>0</v>
      </c>
      <c r="BG162" s="240">
        <f>IF(N162="zákl. přenesená",J162,0)</f>
        <v>0</v>
      </c>
      <c r="BH162" s="240">
        <f>IF(N162="sníž. přenesená",J162,0)</f>
        <v>0</v>
      </c>
      <c r="BI162" s="240">
        <f>IF(N162="nulová",J162,0)</f>
        <v>0</v>
      </c>
      <c r="BJ162" s="19" t="s">
        <v>84</v>
      </c>
      <c r="BK162" s="240">
        <f>ROUND(I162*H162,2)</f>
        <v>0</v>
      </c>
      <c r="BL162" s="19" t="s">
        <v>169</v>
      </c>
      <c r="BM162" s="239" t="s">
        <v>2082</v>
      </c>
    </row>
    <row r="163" s="2" customFormat="1">
      <c r="A163" s="40"/>
      <c r="B163" s="41"/>
      <c r="C163" s="42"/>
      <c r="D163" s="241" t="s">
        <v>171</v>
      </c>
      <c r="E163" s="42"/>
      <c r="F163" s="242" t="s">
        <v>2079</v>
      </c>
      <c r="G163" s="42"/>
      <c r="H163" s="42"/>
      <c r="I163" s="148"/>
      <c r="J163" s="42"/>
      <c r="K163" s="42"/>
      <c r="L163" s="46"/>
      <c r="M163" s="243"/>
      <c r="N163" s="244"/>
      <c r="O163" s="86"/>
      <c r="P163" s="86"/>
      <c r="Q163" s="86"/>
      <c r="R163" s="86"/>
      <c r="S163" s="86"/>
      <c r="T163" s="87"/>
      <c r="U163" s="40"/>
      <c r="V163" s="40"/>
      <c r="W163" s="40"/>
      <c r="X163" s="40"/>
      <c r="Y163" s="40"/>
      <c r="Z163" s="40"/>
      <c r="AA163" s="40"/>
      <c r="AB163" s="40"/>
      <c r="AC163" s="40"/>
      <c r="AD163" s="40"/>
      <c r="AE163" s="40"/>
      <c r="AT163" s="19" t="s">
        <v>171</v>
      </c>
      <c r="AU163" s="19" t="s">
        <v>86</v>
      </c>
    </row>
    <row r="164" s="2" customFormat="1">
      <c r="A164" s="40"/>
      <c r="B164" s="41"/>
      <c r="C164" s="42"/>
      <c r="D164" s="241" t="s">
        <v>356</v>
      </c>
      <c r="E164" s="42"/>
      <c r="F164" s="242" t="s">
        <v>2083</v>
      </c>
      <c r="G164" s="42"/>
      <c r="H164" s="42"/>
      <c r="I164" s="148"/>
      <c r="J164" s="42"/>
      <c r="K164" s="42"/>
      <c r="L164" s="46"/>
      <c r="M164" s="243"/>
      <c r="N164" s="244"/>
      <c r="O164" s="86"/>
      <c r="P164" s="86"/>
      <c r="Q164" s="86"/>
      <c r="R164" s="86"/>
      <c r="S164" s="86"/>
      <c r="T164" s="87"/>
      <c r="U164" s="40"/>
      <c r="V164" s="40"/>
      <c r="W164" s="40"/>
      <c r="X164" s="40"/>
      <c r="Y164" s="40"/>
      <c r="Z164" s="40"/>
      <c r="AA164" s="40"/>
      <c r="AB164" s="40"/>
      <c r="AC164" s="40"/>
      <c r="AD164" s="40"/>
      <c r="AE164" s="40"/>
      <c r="AT164" s="19" t="s">
        <v>356</v>
      </c>
      <c r="AU164" s="19" t="s">
        <v>86</v>
      </c>
    </row>
    <row r="165" s="13" customFormat="1">
      <c r="A165" s="13"/>
      <c r="B165" s="245"/>
      <c r="C165" s="246"/>
      <c r="D165" s="241" t="s">
        <v>173</v>
      </c>
      <c r="E165" s="247" t="s">
        <v>19</v>
      </c>
      <c r="F165" s="248" t="s">
        <v>2084</v>
      </c>
      <c r="G165" s="246"/>
      <c r="H165" s="249">
        <v>4.5389999999999997</v>
      </c>
      <c r="I165" s="250"/>
      <c r="J165" s="246"/>
      <c r="K165" s="246"/>
      <c r="L165" s="251"/>
      <c r="M165" s="252"/>
      <c r="N165" s="253"/>
      <c r="O165" s="253"/>
      <c r="P165" s="253"/>
      <c r="Q165" s="253"/>
      <c r="R165" s="253"/>
      <c r="S165" s="253"/>
      <c r="T165" s="254"/>
      <c r="U165" s="13"/>
      <c r="V165" s="13"/>
      <c r="W165" s="13"/>
      <c r="X165" s="13"/>
      <c r="Y165" s="13"/>
      <c r="Z165" s="13"/>
      <c r="AA165" s="13"/>
      <c r="AB165" s="13"/>
      <c r="AC165" s="13"/>
      <c r="AD165" s="13"/>
      <c r="AE165" s="13"/>
      <c r="AT165" s="255" t="s">
        <v>173</v>
      </c>
      <c r="AU165" s="255" t="s">
        <v>86</v>
      </c>
      <c r="AV165" s="13" t="s">
        <v>86</v>
      </c>
      <c r="AW165" s="13" t="s">
        <v>37</v>
      </c>
      <c r="AX165" s="13" t="s">
        <v>76</v>
      </c>
      <c r="AY165" s="255" t="s">
        <v>162</v>
      </c>
    </row>
    <row r="166" s="13" customFormat="1">
      <c r="A166" s="13"/>
      <c r="B166" s="245"/>
      <c r="C166" s="246"/>
      <c r="D166" s="241" t="s">
        <v>173</v>
      </c>
      <c r="E166" s="247" t="s">
        <v>19</v>
      </c>
      <c r="F166" s="248" t="s">
        <v>2085</v>
      </c>
      <c r="G166" s="246"/>
      <c r="H166" s="249">
        <v>0.84199999999999997</v>
      </c>
      <c r="I166" s="250"/>
      <c r="J166" s="246"/>
      <c r="K166" s="246"/>
      <c r="L166" s="251"/>
      <c r="M166" s="252"/>
      <c r="N166" s="253"/>
      <c r="O166" s="253"/>
      <c r="P166" s="253"/>
      <c r="Q166" s="253"/>
      <c r="R166" s="253"/>
      <c r="S166" s="253"/>
      <c r="T166" s="254"/>
      <c r="U166" s="13"/>
      <c r="V166" s="13"/>
      <c r="W166" s="13"/>
      <c r="X166" s="13"/>
      <c r="Y166" s="13"/>
      <c r="Z166" s="13"/>
      <c r="AA166" s="13"/>
      <c r="AB166" s="13"/>
      <c r="AC166" s="13"/>
      <c r="AD166" s="13"/>
      <c r="AE166" s="13"/>
      <c r="AT166" s="255" t="s">
        <v>173</v>
      </c>
      <c r="AU166" s="255" t="s">
        <v>86</v>
      </c>
      <c r="AV166" s="13" t="s">
        <v>86</v>
      </c>
      <c r="AW166" s="13" t="s">
        <v>37</v>
      </c>
      <c r="AX166" s="13" t="s">
        <v>76</v>
      </c>
      <c r="AY166" s="255" t="s">
        <v>162</v>
      </c>
    </row>
    <row r="167" s="15" customFormat="1">
      <c r="A167" s="15"/>
      <c r="B167" s="267"/>
      <c r="C167" s="268"/>
      <c r="D167" s="241" t="s">
        <v>173</v>
      </c>
      <c r="E167" s="269" t="s">
        <v>19</v>
      </c>
      <c r="F167" s="270" t="s">
        <v>177</v>
      </c>
      <c r="G167" s="268"/>
      <c r="H167" s="271">
        <v>5.3810000000000002</v>
      </c>
      <c r="I167" s="272"/>
      <c r="J167" s="268"/>
      <c r="K167" s="268"/>
      <c r="L167" s="273"/>
      <c r="M167" s="274"/>
      <c r="N167" s="275"/>
      <c r="O167" s="275"/>
      <c r="P167" s="275"/>
      <c r="Q167" s="275"/>
      <c r="R167" s="275"/>
      <c r="S167" s="275"/>
      <c r="T167" s="276"/>
      <c r="U167" s="15"/>
      <c r="V167" s="15"/>
      <c r="W167" s="15"/>
      <c r="X167" s="15"/>
      <c r="Y167" s="15"/>
      <c r="Z167" s="15"/>
      <c r="AA167" s="15"/>
      <c r="AB167" s="15"/>
      <c r="AC167" s="15"/>
      <c r="AD167" s="15"/>
      <c r="AE167" s="15"/>
      <c r="AT167" s="277" t="s">
        <v>173</v>
      </c>
      <c r="AU167" s="277" t="s">
        <v>86</v>
      </c>
      <c r="AV167" s="15" t="s">
        <v>169</v>
      </c>
      <c r="AW167" s="15" t="s">
        <v>37</v>
      </c>
      <c r="AX167" s="15" t="s">
        <v>84</v>
      </c>
      <c r="AY167" s="277" t="s">
        <v>162</v>
      </c>
    </row>
    <row r="168" s="2" customFormat="1" ht="16.5" customHeight="1">
      <c r="A168" s="40"/>
      <c r="B168" s="41"/>
      <c r="C168" s="288" t="s">
        <v>298</v>
      </c>
      <c r="D168" s="288" t="s">
        <v>346</v>
      </c>
      <c r="E168" s="289" t="s">
        <v>2086</v>
      </c>
      <c r="F168" s="290" t="s">
        <v>2087</v>
      </c>
      <c r="G168" s="291" t="s">
        <v>334</v>
      </c>
      <c r="H168" s="292">
        <v>4.5389999999999997</v>
      </c>
      <c r="I168" s="293"/>
      <c r="J168" s="294">
        <f>ROUND(I168*H168,2)</f>
        <v>0</v>
      </c>
      <c r="K168" s="290" t="s">
        <v>19</v>
      </c>
      <c r="L168" s="295"/>
      <c r="M168" s="296" t="s">
        <v>19</v>
      </c>
      <c r="N168" s="297" t="s">
        <v>47</v>
      </c>
      <c r="O168" s="86"/>
      <c r="P168" s="237">
        <f>O168*H168</f>
        <v>0</v>
      </c>
      <c r="Q168" s="237">
        <v>1</v>
      </c>
      <c r="R168" s="237">
        <f>Q168*H168</f>
        <v>4.5389999999999997</v>
      </c>
      <c r="S168" s="237">
        <v>0</v>
      </c>
      <c r="T168" s="238">
        <f>S168*H168</f>
        <v>0</v>
      </c>
      <c r="U168" s="40"/>
      <c r="V168" s="40"/>
      <c r="W168" s="40"/>
      <c r="X168" s="40"/>
      <c r="Y168" s="40"/>
      <c r="Z168" s="40"/>
      <c r="AA168" s="40"/>
      <c r="AB168" s="40"/>
      <c r="AC168" s="40"/>
      <c r="AD168" s="40"/>
      <c r="AE168" s="40"/>
      <c r="AR168" s="239" t="s">
        <v>211</v>
      </c>
      <c r="AT168" s="239" t="s">
        <v>346</v>
      </c>
      <c r="AU168" s="239" t="s">
        <v>86</v>
      </c>
      <c r="AY168" s="19" t="s">
        <v>162</v>
      </c>
      <c r="BE168" s="240">
        <f>IF(N168="základní",J168,0)</f>
        <v>0</v>
      </c>
      <c r="BF168" s="240">
        <f>IF(N168="snížená",J168,0)</f>
        <v>0</v>
      </c>
      <c r="BG168" s="240">
        <f>IF(N168="zákl. přenesená",J168,0)</f>
        <v>0</v>
      </c>
      <c r="BH168" s="240">
        <f>IF(N168="sníž. přenesená",J168,0)</f>
        <v>0</v>
      </c>
      <c r="BI168" s="240">
        <f>IF(N168="nulová",J168,0)</f>
        <v>0</v>
      </c>
      <c r="BJ168" s="19" t="s">
        <v>84</v>
      </c>
      <c r="BK168" s="240">
        <f>ROUND(I168*H168,2)</f>
        <v>0</v>
      </c>
      <c r="BL168" s="19" t="s">
        <v>169</v>
      </c>
      <c r="BM168" s="239" t="s">
        <v>2088</v>
      </c>
    </row>
    <row r="169" s="2" customFormat="1">
      <c r="A169" s="40"/>
      <c r="B169" s="41"/>
      <c r="C169" s="42"/>
      <c r="D169" s="241" t="s">
        <v>356</v>
      </c>
      <c r="E169" s="42"/>
      <c r="F169" s="242" t="s">
        <v>2089</v>
      </c>
      <c r="G169" s="42"/>
      <c r="H169" s="42"/>
      <c r="I169" s="148"/>
      <c r="J169" s="42"/>
      <c r="K169" s="42"/>
      <c r="L169" s="46"/>
      <c r="M169" s="243"/>
      <c r="N169" s="244"/>
      <c r="O169" s="86"/>
      <c r="P169" s="86"/>
      <c r="Q169" s="86"/>
      <c r="R169" s="86"/>
      <c r="S169" s="86"/>
      <c r="T169" s="87"/>
      <c r="U169" s="40"/>
      <c r="V169" s="40"/>
      <c r="W169" s="40"/>
      <c r="X169" s="40"/>
      <c r="Y169" s="40"/>
      <c r="Z169" s="40"/>
      <c r="AA169" s="40"/>
      <c r="AB169" s="40"/>
      <c r="AC169" s="40"/>
      <c r="AD169" s="40"/>
      <c r="AE169" s="40"/>
      <c r="AT169" s="19" t="s">
        <v>356</v>
      </c>
      <c r="AU169" s="19" t="s">
        <v>86</v>
      </c>
    </row>
    <row r="170" s="13" customFormat="1">
      <c r="A170" s="13"/>
      <c r="B170" s="245"/>
      <c r="C170" s="246"/>
      <c r="D170" s="241" t="s">
        <v>173</v>
      </c>
      <c r="E170" s="247" t="s">
        <v>19</v>
      </c>
      <c r="F170" s="248" t="s">
        <v>2090</v>
      </c>
      <c r="G170" s="246"/>
      <c r="H170" s="249">
        <v>4.5389999999999997</v>
      </c>
      <c r="I170" s="250"/>
      <c r="J170" s="246"/>
      <c r="K170" s="246"/>
      <c r="L170" s="251"/>
      <c r="M170" s="252"/>
      <c r="N170" s="253"/>
      <c r="O170" s="253"/>
      <c r="P170" s="253"/>
      <c r="Q170" s="253"/>
      <c r="R170" s="253"/>
      <c r="S170" s="253"/>
      <c r="T170" s="254"/>
      <c r="U170" s="13"/>
      <c r="V170" s="13"/>
      <c r="W170" s="13"/>
      <c r="X170" s="13"/>
      <c r="Y170" s="13"/>
      <c r="Z170" s="13"/>
      <c r="AA170" s="13"/>
      <c r="AB170" s="13"/>
      <c r="AC170" s="13"/>
      <c r="AD170" s="13"/>
      <c r="AE170" s="13"/>
      <c r="AT170" s="255" t="s">
        <v>173</v>
      </c>
      <c r="AU170" s="255" t="s">
        <v>86</v>
      </c>
      <c r="AV170" s="13" t="s">
        <v>86</v>
      </c>
      <c r="AW170" s="13" t="s">
        <v>37</v>
      </c>
      <c r="AX170" s="13" t="s">
        <v>76</v>
      </c>
      <c r="AY170" s="255" t="s">
        <v>162</v>
      </c>
    </row>
    <row r="171" s="15" customFormat="1">
      <c r="A171" s="15"/>
      <c r="B171" s="267"/>
      <c r="C171" s="268"/>
      <c r="D171" s="241" t="s">
        <v>173</v>
      </c>
      <c r="E171" s="269" t="s">
        <v>19</v>
      </c>
      <c r="F171" s="270" t="s">
        <v>177</v>
      </c>
      <c r="G171" s="268"/>
      <c r="H171" s="271">
        <v>4.5389999999999997</v>
      </c>
      <c r="I171" s="272"/>
      <c r="J171" s="268"/>
      <c r="K171" s="268"/>
      <c r="L171" s="273"/>
      <c r="M171" s="274"/>
      <c r="N171" s="275"/>
      <c r="O171" s="275"/>
      <c r="P171" s="275"/>
      <c r="Q171" s="275"/>
      <c r="R171" s="275"/>
      <c r="S171" s="275"/>
      <c r="T171" s="276"/>
      <c r="U171" s="15"/>
      <c r="V171" s="15"/>
      <c r="W171" s="15"/>
      <c r="X171" s="15"/>
      <c r="Y171" s="15"/>
      <c r="Z171" s="15"/>
      <c r="AA171" s="15"/>
      <c r="AB171" s="15"/>
      <c r="AC171" s="15"/>
      <c r="AD171" s="15"/>
      <c r="AE171" s="15"/>
      <c r="AT171" s="277" t="s">
        <v>173</v>
      </c>
      <c r="AU171" s="277" t="s">
        <v>86</v>
      </c>
      <c r="AV171" s="15" t="s">
        <v>169</v>
      </c>
      <c r="AW171" s="15" t="s">
        <v>37</v>
      </c>
      <c r="AX171" s="15" t="s">
        <v>84</v>
      </c>
      <c r="AY171" s="277" t="s">
        <v>162</v>
      </c>
    </row>
    <row r="172" s="2" customFormat="1" ht="16.5" customHeight="1">
      <c r="A172" s="40"/>
      <c r="B172" s="41"/>
      <c r="C172" s="288" t="s">
        <v>305</v>
      </c>
      <c r="D172" s="288" t="s">
        <v>346</v>
      </c>
      <c r="E172" s="289" t="s">
        <v>2091</v>
      </c>
      <c r="F172" s="290" t="s">
        <v>2092</v>
      </c>
      <c r="G172" s="291" t="s">
        <v>202</v>
      </c>
      <c r="H172" s="292">
        <v>21.600000000000001</v>
      </c>
      <c r="I172" s="293"/>
      <c r="J172" s="294">
        <f>ROUND(I172*H172,2)</f>
        <v>0</v>
      </c>
      <c r="K172" s="290" t="s">
        <v>19</v>
      </c>
      <c r="L172" s="295"/>
      <c r="M172" s="296" t="s">
        <v>19</v>
      </c>
      <c r="N172" s="297" t="s">
        <v>47</v>
      </c>
      <c r="O172" s="86"/>
      <c r="P172" s="237">
        <f>O172*H172</f>
        <v>0</v>
      </c>
      <c r="Q172" s="237">
        <v>0.039</v>
      </c>
      <c r="R172" s="237">
        <f>Q172*H172</f>
        <v>0.84240000000000004</v>
      </c>
      <c r="S172" s="237">
        <v>0</v>
      </c>
      <c r="T172" s="238">
        <f>S172*H172</f>
        <v>0</v>
      </c>
      <c r="U172" s="40"/>
      <c r="V172" s="40"/>
      <c r="W172" s="40"/>
      <c r="X172" s="40"/>
      <c r="Y172" s="40"/>
      <c r="Z172" s="40"/>
      <c r="AA172" s="40"/>
      <c r="AB172" s="40"/>
      <c r="AC172" s="40"/>
      <c r="AD172" s="40"/>
      <c r="AE172" s="40"/>
      <c r="AR172" s="239" t="s">
        <v>211</v>
      </c>
      <c r="AT172" s="239" t="s">
        <v>346</v>
      </c>
      <c r="AU172" s="239" t="s">
        <v>86</v>
      </c>
      <c r="AY172" s="19" t="s">
        <v>162</v>
      </c>
      <c r="BE172" s="240">
        <f>IF(N172="základní",J172,0)</f>
        <v>0</v>
      </c>
      <c r="BF172" s="240">
        <f>IF(N172="snížená",J172,0)</f>
        <v>0</v>
      </c>
      <c r="BG172" s="240">
        <f>IF(N172="zákl. přenesená",J172,0)</f>
        <v>0</v>
      </c>
      <c r="BH172" s="240">
        <f>IF(N172="sníž. přenesená",J172,0)</f>
        <v>0</v>
      </c>
      <c r="BI172" s="240">
        <f>IF(N172="nulová",J172,0)</f>
        <v>0</v>
      </c>
      <c r="BJ172" s="19" t="s">
        <v>84</v>
      </c>
      <c r="BK172" s="240">
        <f>ROUND(I172*H172,2)</f>
        <v>0</v>
      </c>
      <c r="BL172" s="19" t="s">
        <v>169</v>
      </c>
      <c r="BM172" s="239" t="s">
        <v>2093</v>
      </c>
    </row>
    <row r="173" s="2" customFormat="1">
      <c r="A173" s="40"/>
      <c r="B173" s="41"/>
      <c r="C173" s="42"/>
      <c r="D173" s="241" t="s">
        <v>356</v>
      </c>
      <c r="E173" s="42"/>
      <c r="F173" s="242" t="s">
        <v>2094</v>
      </c>
      <c r="G173" s="42"/>
      <c r="H173" s="42"/>
      <c r="I173" s="148"/>
      <c r="J173" s="42"/>
      <c r="K173" s="42"/>
      <c r="L173" s="46"/>
      <c r="M173" s="243"/>
      <c r="N173" s="244"/>
      <c r="O173" s="86"/>
      <c r="P173" s="86"/>
      <c r="Q173" s="86"/>
      <c r="R173" s="86"/>
      <c r="S173" s="86"/>
      <c r="T173" s="87"/>
      <c r="U173" s="40"/>
      <c r="V173" s="40"/>
      <c r="W173" s="40"/>
      <c r="X173" s="40"/>
      <c r="Y173" s="40"/>
      <c r="Z173" s="40"/>
      <c r="AA173" s="40"/>
      <c r="AB173" s="40"/>
      <c r="AC173" s="40"/>
      <c r="AD173" s="40"/>
      <c r="AE173" s="40"/>
      <c r="AT173" s="19" t="s">
        <v>356</v>
      </c>
      <c r="AU173" s="19" t="s">
        <v>86</v>
      </c>
    </row>
    <row r="174" s="13" customFormat="1">
      <c r="A174" s="13"/>
      <c r="B174" s="245"/>
      <c r="C174" s="246"/>
      <c r="D174" s="241" t="s">
        <v>173</v>
      </c>
      <c r="E174" s="247" t="s">
        <v>19</v>
      </c>
      <c r="F174" s="248" t="s">
        <v>2095</v>
      </c>
      <c r="G174" s="246"/>
      <c r="H174" s="249">
        <v>21.600000000000001</v>
      </c>
      <c r="I174" s="250"/>
      <c r="J174" s="246"/>
      <c r="K174" s="246"/>
      <c r="L174" s="251"/>
      <c r="M174" s="252"/>
      <c r="N174" s="253"/>
      <c r="O174" s="253"/>
      <c r="P174" s="253"/>
      <c r="Q174" s="253"/>
      <c r="R174" s="253"/>
      <c r="S174" s="253"/>
      <c r="T174" s="254"/>
      <c r="U174" s="13"/>
      <c r="V174" s="13"/>
      <c r="W174" s="13"/>
      <c r="X174" s="13"/>
      <c r="Y174" s="13"/>
      <c r="Z174" s="13"/>
      <c r="AA174" s="13"/>
      <c r="AB174" s="13"/>
      <c r="AC174" s="13"/>
      <c r="AD174" s="13"/>
      <c r="AE174" s="13"/>
      <c r="AT174" s="255" t="s">
        <v>173</v>
      </c>
      <c r="AU174" s="255" t="s">
        <v>86</v>
      </c>
      <c r="AV174" s="13" t="s">
        <v>86</v>
      </c>
      <c r="AW174" s="13" t="s">
        <v>37</v>
      </c>
      <c r="AX174" s="13" t="s">
        <v>76</v>
      </c>
      <c r="AY174" s="255" t="s">
        <v>162</v>
      </c>
    </row>
    <row r="175" s="15" customFormat="1">
      <c r="A175" s="15"/>
      <c r="B175" s="267"/>
      <c r="C175" s="268"/>
      <c r="D175" s="241" t="s">
        <v>173</v>
      </c>
      <c r="E175" s="269" t="s">
        <v>19</v>
      </c>
      <c r="F175" s="270" t="s">
        <v>177</v>
      </c>
      <c r="G175" s="268"/>
      <c r="H175" s="271">
        <v>21.600000000000001</v>
      </c>
      <c r="I175" s="272"/>
      <c r="J175" s="268"/>
      <c r="K175" s="268"/>
      <c r="L175" s="273"/>
      <c r="M175" s="274"/>
      <c r="N175" s="275"/>
      <c r="O175" s="275"/>
      <c r="P175" s="275"/>
      <c r="Q175" s="275"/>
      <c r="R175" s="275"/>
      <c r="S175" s="275"/>
      <c r="T175" s="276"/>
      <c r="U175" s="15"/>
      <c r="V175" s="15"/>
      <c r="W175" s="15"/>
      <c r="X175" s="15"/>
      <c r="Y175" s="15"/>
      <c r="Z175" s="15"/>
      <c r="AA175" s="15"/>
      <c r="AB175" s="15"/>
      <c r="AC175" s="15"/>
      <c r="AD175" s="15"/>
      <c r="AE175" s="15"/>
      <c r="AT175" s="277" t="s">
        <v>173</v>
      </c>
      <c r="AU175" s="277" t="s">
        <v>86</v>
      </c>
      <c r="AV175" s="15" t="s">
        <v>169</v>
      </c>
      <c r="AW175" s="15" t="s">
        <v>37</v>
      </c>
      <c r="AX175" s="15" t="s">
        <v>84</v>
      </c>
      <c r="AY175" s="277" t="s">
        <v>162</v>
      </c>
    </row>
    <row r="176" s="2" customFormat="1" ht="21.75" customHeight="1">
      <c r="A176" s="40"/>
      <c r="B176" s="41"/>
      <c r="C176" s="228" t="s">
        <v>310</v>
      </c>
      <c r="D176" s="228" t="s">
        <v>164</v>
      </c>
      <c r="E176" s="229" t="s">
        <v>2096</v>
      </c>
      <c r="F176" s="230" t="s">
        <v>2097</v>
      </c>
      <c r="G176" s="231" t="s">
        <v>334</v>
      </c>
      <c r="H176" s="232">
        <v>5.3810000000000002</v>
      </c>
      <c r="I176" s="233"/>
      <c r="J176" s="234">
        <f>ROUND(I176*H176,2)</f>
        <v>0</v>
      </c>
      <c r="K176" s="230" t="s">
        <v>168</v>
      </c>
      <c r="L176" s="46"/>
      <c r="M176" s="235" t="s">
        <v>19</v>
      </c>
      <c r="N176" s="236" t="s">
        <v>47</v>
      </c>
      <c r="O176" s="86"/>
      <c r="P176" s="237">
        <f>O176*H176</f>
        <v>0</v>
      </c>
      <c r="Q176" s="237">
        <v>0.00072000000000000005</v>
      </c>
      <c r="R176" s="237">
        <f>Q176*H176</f>
        <v>0.0038743200000000005</v>
      </c>
      <c r="S176" s="237">
        <v>0</v>
      </c>
      <c r="T176" s="238">
        <f>S176*H176</f>
        <v>0</v>
      </c>
      <c r="U176" s="40"/>
      <c r="V176" s="40"/>
      <c r="W176" s="40"/>
      <c r="X176" s="40"/>
      <c r="Y176" s="40"/>
      <c r="Z176" s="40"/>
      <c r="AA176" s="40"/>
      <c r="AB176" s="40"/>
      <c r="AC176" s="40"/>
      <c r="AD176" s="40"/>
      <c r="AE176" s="40"/>
      <c r="AR176" s="239" t="s">
        <v>169</v>
      </c>
      <c r="AT176" s="239" t="s">
        <v>164</v>
      </c>
      <c r="AU176" s="239" t="s">
        <v>86</v>
      </c>
      <c r="AY176" s="19" t="s">
        <v>162</v>
      </c>
      <c r="BE176" s="240">
        <f>IF(N176="základní",J176,0)</f>
        <v>0</v>
      </c>
      <c r="BF176" s="240">
        <f>IF(N176="snížená",J176,0)</f>
        <v>0</v>
      </c>
      <c r="BG176" s="240">
        <f>IF(N176="zákl. přenesená",J176,0)</f>
        <v>0</v>
      </c>
      <c r="BH176" s="240">
        <f>IF(N176="sníž. přenesená",J176,0)</f>
        <v>0</v>
      </c>
      <c r="BI176" s="240">
        <f>IF(N176="nulová",J176,0)</f>
        <v>0</v>
      </c>
      <c r="BJ176" s="19" t="s">
        <v>84</v>
      </c>
      <c r="BK176" s="240">
        <f>ROUND(I176*H176,2)</f>
        <v>0</v>
      </c>
      <c r="BL176" s="19" t="s">
        <v>169</v>
      </c>
      <c r="BM176" s="239" t="s">
        <v>2098</v>
      </c>
    </row>
    <row r="177" s="2" customFormat="1">
      <c r="A177" s="40"/>
      <c r="B177" s="41"/>
      <c r="C177" s="42"/>
      <c r="D177" s="241" t="s">
        <v>171</v>
      </c>
      <c r="E177" s="42"/>
      <c r="F177" s="242" t="s">
        <v>2079</v>
      </c>
      <c r="G177" s="42"/>
      <c r="H177" s="42"/>
      <c r="I177" s="148"/>
      <c r="J177" s="42"/>
      <c r="K177" s="42"/>
      <c r="L177" s="46"/>
      <c r="M177" s="243"/>
      <c r="N177" s="244"/>
      <c r="O177" s="86"/>
      <c r="P177" s="86"/>
      <c r="Q177" s="86"/>
      <c r="R177" s="86"/>
      <c r="S177" s="86"/>
      <c r="T177" s="87"/>
      <c r="U177" s="40"/>
      <c r="V177" s="40"/>
      <c r="W177" s="40"/>
      <c r="X177" s="40"/>
      <c r="Y177" s="40"/>
      <c r="Z177" s="40"/>
      <c r="AA177" s="40"/>
      <c r="AB177" s="40"/>
      <c r="AC177" s="40"/>
      <c r="AD177" s="40"/>
      <c r="AE177" s="40"/>
      <c r="AT177" s="19" t="s">
        <v>171</v>
      </c>
      <c r="AU177" s="19" t="s">
        <v>86</v>
      </c>
    </row>
    <row r="178" s="2" customFormat="1" ht="21.75" customHeight="1">
      <c r="A178" s="40"/>
      <c r="B178" s="41"/>
      <c r="C178" s="228" t="s">
        <v>318</v>
      </c>
      <c r="D178" s="228" t="s">
        <v>164</v>
      </c>
      <c r="E178" s="229" t="s">
        <v>299</v>
      </c>
      <c r="F178" s="230" t="s">
        <v>300</v>
      </c>
      <c r="G178" s="231" t="s">
        <v>219</v>
      </c>
      <c r="H178" s="232">
        <v>8.4499999999999993</v>
      </c>
      <c r="I178" s="233"/>
      <c r="J178" s="234">
        <f>ROUND(I178*H178,2)</f>
        <v>0</v>
      </c>
      <c r="K178" s="230" t="s">
        <v>168</v>
      </c>
      <c r="L178" s="46"/>
      <c r="M178" s="235" t="s">
        <v>19</v>
      </c>
      <c r="N178" s="236" t="s">
        <v>47</v>
      </c>
      <c r="O178" s="86"/>
      <c r="P178" s="237">
        <f>O178*H178</f>
        <v>0</v>
      </c>
      <c r="Q178" s="237">
        <v>0</v>
      </c>
      <c r="R178" s="237">
        <f>Q178*H178</f>
        <v>0</v>
      </c>
      <c r="S178" s="237">
        <v>0</v>
      </c>
      <c r="T178" s="238">
        <f>S178*H178</f>
        <v>0</v>
      </c>
      <c r="U178" s="40"/>
      <c r="V178" s="40"/>
      <c r="W178" s="40"/>
      <c r="X178" s="40"/>
      <c r="Y178" s="40"/>
      <c r="Z178" s="40"/>
      <c r="AA178" s="40"/>
      <c r="AB178" s="40"/>
      <c r="AC178" s="40"/>
      <c r="AD178" s="40"/>
      <c r="AE178" s="40"/>
      <c r="AR178" s="239" t="s">
        <v>169</v>
      </c>
      <c r="AT178" s="239" t="s">
        <v>164</v>
      </c>
      <c r="AU178" s="239" t="s">
        <v>86</v>
      </c>
      <c r="AY178" s="19" t="s">
        <v>162</v>
      </c>
      <c r="BE178" s="240">
        <f>IF(N178="základní",J178,0)</f>
        <v>0</v>
      </c>
      <c r="BF178" s="240">
        <f>IF(N178="snížená",J178,0)</f>
        <v>0</v>
      </c>
      <c r="BG178" s="240">
        <f>IF(N178="zákl. přenesená",J178,0)</f>
        <v>0</v>
      </c>
      <c r="BH178" s="240">
        <f>IF(N178="sníž. přenesená",J178,0)</f>
        <v>0</v>
      </c>
      <c r="BI178" s="240">
        <f>IF(N178="nulová",J178,0)</f>
        <v>0</v>
      </c>
      <c r="BJ178" s="19" t="s">
        <v>84</v>
      </c>
      <c r="BK178" s="240">
        <f>ROUND(I178*H178,2)</f>
        <v>0</v>
      </c>
      <c r="BL178" s="19" t="s">
        <v>169</v>
      </c>
      <c r="BM178" s="239" t="s">
        <v>2099</v>
      </c>
    </row>
    <row r="179" s="2" customFormat="1">
      <c r="A179" s="40"/>
      <c r="B179" s="41"/>
      <c r="C179" s="42"/>
      <c r="D179" s="241" t="s">
        <v>171</v>
      </c>
      <c r="E179" s="42"/>
      <c r="F179" s="242" t="s">
        <v>302</v>
      </c>
      <c r="G179" s="42"/>
      <c r="H179" s="42"/>
      <c r="I179" s="148"/>
      <c r="J179" s="42"/>
      <c r="K179" s="42"/>
      <c r="L179" s="46"/>
      <c r="M179" s="243"/>
      <c r="N179" s="244"/>
      <c r="O179" s="86"/>
      <c r="P179" s="86"/>
      <c r="Q179" s="86"/>
      <c r="R179" s="86"/>
      <c r="S179" s="86"/>
      <c r="T179" s="87"/>
      <c r="U179" s="40"/>
      <c r="V179" s="40"/>
      <c r="W179" s="40"/>
      <c r="X179" s="40"/>
      <c r="Y179" s="40"/>
      <c r="Z179" s="40"/>
      <c r="AA179" s="40"/>
      <c r="AB179" s="40"/>
      <c r="AC179" s="40"/>
      <c r="AD179" s="40"/>
      <c r="AE179" s="40"/>
      <c r="AT179" s="19" t="s">
        <v>171</v>
      </c>
      <c r="AU179" s="19" t="s">
        <v>86</v>
      </c>
    </row>
    <row r="180" s="13" customFormat="1">
      <c r="A180" s="13"/>
      <c r="B180" s="245"/>
      <c r="C180" s="246"/>
      <c r="D180" s="241" t="s">
        <v>173</v>
      </c>
      <c r="E180" s="247" t="s">
        <v>19</v>
      </c>
      <c r="F180" s="248" t="s">
        <v>2100</v>
      </c>
      <c r="G180" s="246"/>
      <c r="H180" s="249">
        <v>8.4499999999999993</v>
      </c>
      <c r="I180" s="250"/>
      <c r="J180" s="246"/>
      <c r="K180" s="246"/>
      <c r="L180" s="251"/>
      <c r="M180" s="252"/>
      <c r="N180" s="253"/>
      <c r="O180" s="253"/>
      <c r="P180" s="253"/>
      <c r="Q180" s="253"/>
      <c r="R180" s="253"/>
      <c r="S180" s="253"/>
      <c r="T180" s="254"/>
      <c r="U180" s="13"/>
      <c r="V180" s="13"/>
      <c r="W180" s="13"/>
      <c r="X180" s="13"/>
      <c r="Y180" s="13"/>
      <c r="Z180" s="13"/>
      <c r="AA180" s="13"/>
      <c r="AB180" s="13"/>
      <c r="AC180" s="13"/>
      <c r="AD180" s="13"/>
      <c r="AE180" s="13"/>
      <c r="AT180" s="255" t="s">
        <v>173</v>
      </c>
      <c r="AU180" s="255" t="s">
        <v>86</v>
      </c>
      <c r="AV180" s="13" t="s">
        <v>86</v>
      </c>
      <c r="AW180" s="13" t="s">
        <v>37</v>
      </c>
      <c r="AX180" s="13" t="s">
        <v>76</v>
      </c>
      <c r="AY180" s="255" t="s">
        <v>162</v>
      </c>
    </row>
    <row r="181" s="15" customFormat="1">
      <c r="A181" s="15"/>
      <c r="B181" s="267"/>
      <c r="C181" s="268"/>
      <c r="D181" s="241" t="s">
        <v>173</v>
      </c>
      <c r="E181" s="269" t="s">
        <v>19</v>
      </c>
      <c r="F181" s="270" t="s">
        <v>177</v>
      </c>
      <c r="G181" s="268"/>
      <c r="H181" s="271">
        <v>8.4499999999999993</v>
      </c>
      <c r="I181" s="272"/>
      <c r="J181" s="268"/>
      <c r="K181" s="268"/>
      <c r="L181" s="273"/>
      <c r="M181" s="274"/>
      <c r="N181" s="275"/>
      <c r="O181" s="275"/>
      <c r="P181" s="275"/>
      <c r="Q181" s="275"/>
      <c r="R181" s="275"/>
      <c r="S181" s="275"/>
      <c r="T181" s="276"/>
      <c r="U181" s="15"/>
      <c r="V181" s="15"/>
      <c r="W181" s="15"/>
      <c r="X181" s="15"/>
      <c r="Y181" s="15"/>
      <c r="Z181" s="15"/>
      <c r="AA181" s="15"/>
      <c r="AB181" s="15"/>
      <c r="AC181" s="15"/>
      <c r="AD181" s="15"/>
      <c r="AE181" s="15"/>
      <c r="AT181" s="277" t="s">
        <v>173</v>
      </c>
      <c r="AU181" s="277" t="s">
        <v>86</v>
      </c>
      <c r="AV181" s="15" t="s">
        <v>169</v>
      </c>
      <c r="AW181" s="15" t="s">
        <v>37</v>
      </c>
      <c r="AX181" s="15" t="s">
        <v>84</v>
      </c>
      <c r="AY181" s="277" t="s">
        <v>162</v>
      </c>
    </row>
    <row r="182" s="2" customFormat="1" ht="21.75" customHeight="1">
      <c r="A182" s="40"/>
      <c r="B182" s="41"/>
      <c r="C182" s="228" t="s">
        <v>324</v>
      </c>
      <c r="D182" s="228" t="s">
        <v>164</v>
      </c>
      <c r="E182" s="229" t="s">
        <v>977</v>
      </c>
      <c r="F182" s="230" t="s">
        <v>978</v>
      </c>
      <c r="G182" s="231" t="s">
        <v>219</v>
      </c>
      <c r="H182" s="232">
        <v>91.863</v>
      </c>
      <c r="I182" s="233"/>
      <c r="J182" s="234">
        <f>ROUND(I182*H182,2)</f>
        <v>0</v>
      </c>
      <c r="K182" s="230" t="s">
        <v>168</v>
      </c>
      <c r="L182" s="46"/>
      <c r="M182" s="235" t="s">
        <v>19</v>
      </c>
      <c r="N182" s="236" t="s">
        <v>47</v>
      </c>
      <c r="O182" s="86"/>
      <c r="P182" s="237">
        <f>O182*H182</f>
        <v>0</v>
      </c>
      <c r="Q182" s="237">
        <v>0</v>
      </c>
      <c r="R182" s="237">
        <f>Q182*H182</f>
        <v>0</v>
      </c>
      <c r="S182" s="237">
        <v>0</v>
      </c>
      <c r="T182" s="238">
        <f>S182*H182</f>
        <v>0</v>
      </c>
      <c r="U182" s="40"/>
      <c r="V182" s="40"/>
      <c r="W182" s="40"/>
      <c r="X182" s="40"/>
      <c r="Y182" s="40"/>
      <c r="Z182" s="40"/>
      <c r="AA182" s="40"/>
      <c r="AB182" s="40"/>
      <c r="AC182" s="40"/>
      <c r="AD182" s="40"/>
      <c r="AE182" s="40"/>
      <c r="AR182" s="239" t="s">
        <v>169</v>
      </c>
      <c r="AT182" s="239" t="s">
        <v>164</v>
      </c>
      <c r="AU182" s="239" t="s">
        <v>86</v>
      </c>
      <c r="AY182" s="19" t="s">
        <v>162</v>
      </c>
      <c r="BE182" s="240">
        <f>IF(N182="základní",J182,0)</f>
        <v>0</v>
      </c>
      <c r="BF182" s="240">
        <f>IF(N182="snížená",J182,0)</f>
        <v>0</v>
      </c>
      <c r="BG182" s="240">
        <f>IF(N182="zákl. přenesená",J182,0)</f>
        <v>0</v>
      </c>
      <c r="BH182" s="240">
        <f>IF(N182="sníž. přenesená",J182,0)</f>
        <v>0</v>
      </c>
      <c r="BI182" s="240">
        <f>IF(N182="nulová",J182,0)</f>
        <v>0</v>
      </c>
      <c r="BJ182" s="19" t="s">
        <v>84</v>
      </c>
      <c r="BK182" s="240">
        <f>ROUND(I182*H182,2)</f>
        <v>0</v>
      </c>
      <c r="BL182" s="19" t="s">
        <v>169</v>
      </c>
      <c r="BM182" s="239" t="s">
        <v>2101</v>
      </c>
    </row>
    <row r="183" s="2" customFormat="1">
      <c r="A183" s="40"/>
      <c r="B183" s="41"/>
      <c r="C183" s="42"/>
      <c r="D183" s="241" t="s">
        <v>171</v>
      </c>
      <c r="E183" s="42"/>
      <c r="F183" s="242" t="s">
        <v>302</v>
      </c>
      <c r="G183" s="42"/>
      <c r="H183" s="42"/>
      <c r="I183" s="148"/>
      <c r="J183" s="42"/>
      <c r="K183" s="42"/>
      <c r="L183" s="46"/>
      <c r="M183" s="243"/>
      <c r="N183" s="244"/>
      <c r="O183" s="86"/>
      <c r="P183" s="86"/>
      <c r="Q183" s="86"/>
      <c r="R183" s="86"/>
      <c r="S183" s="86"/>
      <c r="T183" s="87"/>
      <c r="U183" s="40"/>
      <c r="V183" s="40"/>
      <c r="W183" s="40"/>
      <c r="X183" s="40"/>
      <c r="Y183" s="40"/>
      <c r="Z183" s="40"/>
      <c r="AA183" s="40"/>
      <c r="AB183" s="40"/>
      <c r="AC183" s="40"/>
      <c r="AD183" s="40"/>
      <c r="AE183" s="40"/>
      <c r="AT183" s="19" t="s">
        <v>171</v>
      </c>
      <c r="AU183" s="19" t="s">
        <v>86</v>
      </c>
    </row>
    <row r="184" s="13" customFormat="1">
      <c r="A184" s="13"/>
      <c r="B184" s="245"/>
      <c r="C184" s="246"/>
      <c r="D184" s="241" t="s">
        <v>173</v>
      </c>
      <c r="E184" s="247" t="s">
        <v>19</v>
      </c>
      <c r="F184" s="248" t="s">
        <v>2102</v>
      </c>
      <c r="G184" s="246"/>
      <c r="H184" s="249">
        <v>91.863</v>
      </c>
      <c r="I184" s="250"/>
      <c r="J184" s="246"/>
      <c r="K184" s="246"/>
      <c r="L184" s="251"/>
      <c r="M184" s="252"/>
      <c r="N184" s="253"/>
      <c r="O184" s="253"/>
      <c r="P184" s="253"/>
      <c r="Q184" s="253"/>
      <c r="R184" s="253"/>
      <c r="S184" s="253"/>
      <c r="T184" s="254"/>
      <c r="U184" s="13"/>
      <c r="V184" s="13"/>
      <c r="W184" s="13"/>
      <c r="X184" s="13"/>
      <c r="Y184" s="13"/>
      <c r="Z184" s="13"/>
      <c r="AA184" s="13"/>
      <c r="AB184" s="13"/>
      <c r="AC184" s="13"/>
      <c r="AD184" s="13"/>
      <c r="AE184" s="13"/>
      <c r="AT184" s="255" t="s">
        <v>173</v>
      </c>
      <c r="AU184" s="255" t="s">
        <v>86</v>
      </c>
      <c r="AV184" s="13" t="s">
        <v>86</v>
      </c>
      <c r="AW184" s="13" t="s">
        <v>37</v>
      </c>
      <c r="AX184" s="13" t="s">
        <v>76</v>
      </c>
      <c r="AY184" s="255" t="s">
        <v>162</v>
      </c>
    </row>
    <row r="185" s="15" customFormat="1">
      <c r="A185" s="15"/>
      <c r="B185" s="267"/>
      <c r="C185" s="268"/>
      <c r="D185" s="241" t="s">
        <v>173</v>
      </c>
      <c r="E185" s="269" t="s">
        <v>19</v>
      </c>
      <c r="F185" s="270" t="s">
        <v>177</v>
      </c>
      <c r="G185" s="268"/>
      <c r="H185" s="271">
        <v>91.863</v>
      </c>
      <c r="I185" s="272"/>
      <c r="J185" s="268"/>
      <c r="K185" s="268"/>
      <c r="L185" s="273"/>
      <c r="M185" s="274"/>
      <c r="N185" s="275"/>
      <c r="O185" s="275"/>
      <c r="P185" s="275"/>
      <c r="Q185" s="275"/>
      <c r="R185" s="275"/>
      <c r="S185" s="275"/>
      <c r="T185" s="276"/>
      <c r="U185" s="15"/>
      <c r="V185" s="15"/>
      <c r="W185" s="15"/>
      <c r="X185" s="15"/>
      <c r="Y185" s="15"/>
      <c r="Z185" s="15"/>
      <c r="AA185" s="15"/>
      <c r="AB185" s="15"/>
      <c r="AC185" s="15"/>
      <c r="AD185" s="15"/>
      <c r="AE185" s="15"/>
      <c r="AT185" s="277" t="s">
        <v>173</v>
      </c>
      <c r="AU185" s="277" t="s">
        <v>86</v>
      </c>
      <c r="AV185" s="15" t="s">
        <v>169</v>
      </c>
      <c r="AW185" s="15" t="s">
        <v>37</v>
      </c>
      <c r="AX185" s="15" t="s">
        <v>84</v>
      </c>
      <c r="AY185" s="277" t="s">
        <v>162</v>
      </c>
    </row>
    <row r="186" s="2" customFormat="1" ht="21.75" customHeight="1">
      <c r="A186" s="40"/>
      <c r="B186" s="41"/>
      <c r="C186" s="228" t="s">
        <v>331</v>
      </c>
      <c r="D186" s="228" t="s">
        <v>164</v>
      </c>
      <c r="E186" s="229" t="s">
        <v>311</v>
      </c>
      <c r="F186" s="230" t="s">
        <v>312</v>
      </c>
      <c r="G186" s="231" t="s">
        <v>219</v>
      </c>
      <c r="H186" s="232">
        <v>100.313</v>
      </c>
      <c r="I186" s="233"/>
      <c r="J186" s="234">
        <f>ROUND(I186*H186,2)</f>
        <v>0</v>
      </c>
      <c r="K186" s="230" t="s">
        <v>168</v>
      </c>
      <c r="L186" s="46"/>
      <c r="M186" s="235" t="s">
        <v>19</v>
      </c>
      <c r="N186" s="236" t="s">
        <v>47</v>
      </c>
      <c r="O186" s="86"/>
      <c r="P186" s="237">
        <f>O186*H186</f>
        <v>0</v>
      </c>
      <c r="Q186" s="237">
        <v>0</v>
      </c>
      <c r="R186" s="237">
        <f>Q186*H186</f>
        <v>0</v>
      </c>
      <c r="S186" s="237">
        <v>0</v>
      </c>
      <c r="T186" s="238">
        <f>S186*H186</f>
        <v>0</v>
      </c>
      <c r="U186" s="40"/>
      <c r="V186" s="40"/>
      <c r="W186" s="40"/>
      <c r="X186" s="40"/>
      <c r="Y186" s="40"/>
      <c r="Z186" s="40"/>
      <c r="AA186" s="40"/>
      <c r="AB186" s="40"/>
      <c r="AC186" s="40"/>
      <c r="AD186" s="40"/>
      <c r="AE186" s="40"/>
      <c r="AR186" s="239" t="s">
        <v>169</v>
      </c>
      <c r="AT186" s="239" t="s">
        <v>164</v>
      </c>
      <c r="AU186" s="239" t="s">
        <v>86</v>
      </c>
      <c r="AY186" s="19" t="s">
        <v>162</v>
      </c>
      <c r="BE186" s="240">
        <f>IF(N186="základní",J186,0)</f>
        <v>0</v>
      </c>
      <c r="BF186" s="240">
        <f>IF(N186="snížená",J186,0)</f>
        <v>0</v>
      </c>
      <c r="BG186" s="240">
        <f>IF(N186="zákl. přenesená",J186,0)</f>
        <v>0</v>
      </c>
      <c r="BH186" s="240">
        <f>IF(N186="sníž. přenesená",J186,0)</f>
        <v>0</v>
      </c>
      <c r="BI186" s="240">
        <f>IF(N186="nulová",J186,0)</f>
        <v>0</v>
      </c>
      <c r="BJ186" s="19" t="s">
        <v>84</v>
      </c>
      <c r="BK186" s="240">
        <f>ROUND(I186*H186,2)</f>
        <v>0</v>
      </c>
      <c r="BL186" s="19" t="s">
        <v>169</v>
      </c>
      <c r="BM186" s="239" t="s">
        <v>2103</v>
      </c>
    </row>
    <row r="187" s="2" customFormat="1">
      <c r="A187" s="40"/>
      <c r="B187" s="41"/>
      <c r="C187" s="42"/>
      <c r="D187" s="241" t="s">
        <v>171</v>
      </c>
      <c r="E187" s="42"/>
      <c r="F187" s="242" t="s">
        <v>314</v>
      </c>
      <c r="G187" s="42"/>
      <c r="H187" s="42"/>
      <c r="I187" s="148"/>
      <c r="J187" s="42"/>
      <c r="K187" s="42"/>
      <c r="L187" s="46"/>
      <c r="M187" s="243"/>
      <c r="N187" s="244"/>
      <c r="O187" s="86"/>
      <c r="P187" s="86"/>
      <c r="Q187" s="86"/>
      <c r="R187" s="86"/>
      <c r="S187" s="86"/>
      <c r="T187" s="87"/>
      <c r="U187" s="40"/>
      <c r="V187" s="40"/>
      <c r="W187" s="40"/>
      <c r="X187" s="40"/>
      <c r="Y187" s="40"/>
      <c r="Z187" s="40"/>
      <c r="AA187" s="40"/>
      <c r="AB187" s="40"/>
      <c r="AC187" s="40"/>
      <c r="AD187" s="40"/>
      <c r="AE187" s="40"/>
      <c r="AT187" s="19" t="s">
        <v>171</v>
      </c>
      <c r="AU187" s="19" t="s">
        <v>86</v>
      </c>
    </row>
    <row r="188" s="13" customFormat="1">
      <c r="A188" s="13"/>
      <c r="B188" s="245"/>
      <c r="C188" s="246"/>
      <c r="D188" s="241" t="s">
        <v>173</v>
      </c>
      <c r="E188" s="247" t="s">
        <v>19</v>
      </c>
      <c r="F188" s="248" t="s">
        <v>2104</v>
      </c>
      <c r="G188" s="246"/>
      <c r="H188" s="249">
        <v>35.103000000000002</v>
      </c>
      <c r="I188" s="250"/>
      <c r="J188" s="246"/>
      <c r="K188" s="246"/>
      <c r="L188" s="251"/>
      <c r="M188" s="252"/>
      <c r="N188" s="253"/>
      <c r="O188" s="253"/>
      <c r="P188" s="253"/>
      <c r="Q188" s="253"/>
      <c r="R188" s="253"/>
      <c r="S188" s="253"/>
      <c r="T188" s="254"/>
      <c r="U188" s="13"/>
      <c r="V188" s="13"/>
      <c r="W188" s="13"/>
      <c r="X188" s="13"/>
      <c r="Y188" s="13"/>
      <c r="Z188" s="13"/>
      <c r="AA188" s="13"/>
      <c r="AB188" s="13"/>
      <c r="AC188" s="13"/>
      <c r="AD188" s="13"/>
      <c r="AE188" s="13"/>
      <c r="AT188" s="255" t="s">
        <v>173</v>
      </c>
      <c r="AU188" s="255" t="s">
        <v>86</v>
      </c>
      <c r="AV188" s="13" t="s">
        <v>86</v>
      </c>
      <c r="AW188" s="13" t="s">
        <v>37</v>
      </c>
      <c r="AX188" s="13" t="s">
        <v>76</v>
      </c>
      <c r="AY188" s="255" t="s">
        <v>162</v>
      </c>
    </row>
    <row r="189" s="13" customFormat="1">
      <c r="A189" s="13"/>
      <c r="B189" s="245"/>
      <c r="C189" s="246"/>
      <c r="D189" s="241" t="s">
        <v>173</v>
      </c>
      <c r="E189" s="247" t="s">
        <v>19</v>
      </c>
      <c r="F189" s="248" t="s">
        <v>2105</v>
      </c>
      <c r="G189" s="246"/>
      <c r="H189" s="249">
        <v>32.604999999999997</v>
      </c>
      <c r="I189" s="250"/>
      <c r="J189" s="246"/>
      <c r="K189" s="246"/>
      <c r="L189" s="251"/>
      <c r="M189" s="252"/>
      <c r="N189" s="253"/>
      <c r="O189" s="253"/>
      <c r="P189" s="253"/>
      <c r="Q189" s="253"/>
      <c r="R189" s="253"/>
      <c r="S189" s="253"/>
      <c r="T189" s="254"/>
      <c r="U189" s="13"/>
      <c r="V189" s="13"/>
      <c r="W189" s="13"/>
      <c r="X189" s="13"/>
      <c r="Y189" s="13"/>
      <c r="Z189" s="13"/>
      <c r="AA189" s="13"/>
      <c r="AB189" s="13"/>
      <c r="AC189" s="13"/>
      <c r="AD189" s="13"/>
      <c r="AE189" s="13"/>
      <c r="AT189" s="255" t="s">
        <v>173</v>
      </c>
      <c r="AU189" s="255" t="s">
        <v>86</v>
      </c>
      <c r="AV189" s="13" t="s">
        <v>86</v>
      </c>
      <c r="AW189" s="13" t="s">
        <v>37</v>
      </c>
      <c r="AX189" s="13" t="s">
        <v>76</v>
      </c>
      <c r="AY189" s="255" t="s">
        <v>162</v>
      </c>
    </row>
    <row r="190" s="13" customFormat="1">
      <c r="A190" s="13"/>
      <c r="B190" s="245"/>
      <c r="C190" s="246"/>
      <c r="D190" s="241" t="s">
        <v>173</v>
      </c>
      <c r="E190" s="247" t="s">
        <v>19</v>
      </c>
      <c r="F190" s="248" t="s">
        <v>2106</v>
      </c>
      <c r="G190" s="246"/>
      <c r="H190" s="249">
        <v>32.604999999999997</v>
      </c>
      <c r="I190" s="250"/>
      <c r="J190" s="246"/>
      <c r="K190" s="246"/>
      <c r="L190" s="251"/>
      <c r="M190" s="252"/>
      <c r="N190" s="253"/>
      <c r="O190" s="253"/>
      <c r="P190" s="253"/>
      <c r="Q190" s="253"/>
      <c r="R190" s="253"/>
      <c r="S190" s="253"/>
      <c r="T190" s="254"/>
      <c r="U190" s="13"/>
      <c r="V190" s="13"/>
      <c r="W190" s="13"/>
      <c r="X190" s="13"/>
      <c r="Y190" s="13"/>
      <c r="Z190" s="13"/>
      <c r="AA190" s="13"/>
      <c r="AB190" s="13"/>
      <c r="AC190" s="13"/>
      <c r="AD190" s="13"/>
      <c r="AE190" s="13"/>
      <c r="AT190" s="255" t="s">
        <v>173</v>
      </c>
      <c r="AU190" s="255" t="s">
        <v>86</v>
      </c>
      <c r="AV190" s="13" t="s">
        <v>86</v>
      </c>
      <c r="AW190" s="13" t="s">
        <v>37</v>
      </c>
      <c r="AX190" s="13" t="s">
        <v>76</v>
      </c>
      <c r="AY190" s="255" t="s">
        <v>162</v>
      </c>
    </row>
    <row r="191" s="15" customFormat="1">
      <c r="A191" s="15"/>
      <c r="B191" s="267"/>
      <c r="C191" s="268"/>
      <c r="D191" s="241" t="s">
        <v>173</v>
      </c>
      <c r="E191" s="269" t="s">
        <v>19</v>
      </c>
      <c r="F191" s="270" t="s">
        <v>177</v>
      </c>
      <c r="G191" s="268"/>
      <c r="H191" s="271">
        <v>100.313</v>
      </c>
      <c r="I191" s="272"/>
      <c r="J191" s="268"/>
      <c r="K191" s="268"/>
      <c r="L191" s="273"/>
      <c r="M191" s="274"/>
      <c r="N191" s="275"/>
      <c r="O191" s="275"/>
      <c r="P191" s="275"/>
      <c r="Q191" s="275"/>
      <c r="R191" s="275"/>
      <c r="S191" s="275"/>
      <c r="T191" s="276"/>
      <c r="U191" s="15"/>
      <c r="V191" s="15"/>
      <c r="W191" s="15"/>
      <c r="X191" s="15"/>
      <c r="Y191" s="15"/>
      <c r="Z191" s="15"/>
      <c r="AA191" s="15"/>
      <c r="AB191" s="15"/>
      <c r="AC191" s="15"/>
      <c r="AD191" s="15"/>
      <c r="AE191" s="15"/>
      <c r="AT191" s="277" t="s">
        <v>173</v>
      </c>
      <c r="AU191" s="277" t="s">
        <v>86</v>
      </c>
      <c r="AV191" s="15" t="s">
        <v>169</v>
      </c>
      <c r="AW191" s="15" t="s">
        <v>37</v>
      </c>
      <c r="AX191" s="15" t="s">
        <v>84</v>
      </c>
      <c r="AY191" s="277" t="s">
        <v>162</v>
      </c>
    </row>
    <row r="192" s="2" customFormat="1" ht="21.75" customHeight="1">
      <c r="A192" s="40"/>
      <c r="B192" s="41"/>
      <c r="C192" s="228" t="s">
        <v>338</v>
      </c>
      <c r="D192" s="228" t="s">
        <v>164</v>
      </c>
      <c r="E192" s="229" t="s">
        <v>1509</v>
      </c>
      <c r="F192" s="230" t="s">
        <v>1510</v>
      </c>
      <c r="G192" s="231" t="s">
        <v>219</v>
      </c>
      <c r="H192" s="232">
        <v>32.604999999999997</v>
      </c>
      <c r="I192" s="233"/>
      <c r="J192" s="234">
        <f>ROUND(I192*H192,2)</f>
        <v>0</v>
      </c>
      <c r="K192" s="230" t="s">
        <v>168</v>
      </c>
      <c r="L192" s="46"/>
      <c r="M192" s="235" t="s">
        <v>19</v>
      </c>
      <c r="N192" s="236" t="s">
        <v>47</v>
      </c>
      <c r="O192" s="86"/>
      <c r="P192" s="237">
        <f>O192*H192</f>
        <v>0</v>
      </c>
      <c r="Q192" s="237">
        <v>0</v>
      </c>
      <c r="R192" s="237">
        <f>Q192*H192</f>
        <v>0</v>
      </c>
      <c r="S192" s="237">
        <v>0</v>
      </c>
      <c r="T192" s="238">
        <f>S192*H192</f>
        <v>0</v>
      </c>
      <c r="U192" s="40"/>
      <c r="V192" s="40"/>
      <c r="W192" s="40"/>
      <c r="X192" s="40"/>
      <c r="Y192" s="40"/>
      <c r="Z192" s="40"/>
      <c r="AA192" s="40"/>
      <c r="AB192" s="40"/>
      <c r="AC192" s="40"/>
      <c r="AD192" s="40"/>
      <c r="AE192" s="40"/>
      <c r="AR192" s="239" t="s">
        <v>169</v>
      </c>
      <c r="AT192" s="239" t="s">
        <v>164</v>
      </c>
      <c r="AU192" s="239" t="s">
        <v>86</v>
      </c>
      <c r="AY192" s="19" t="s">
        <v>162</v>
      </c>
      <c r="BE192" s="240">
        <f>IF(N192="základní",J192,0)</f>
        <v>0</v>
      </c>
      <c r="BF192" s="240">
        <f>IF(N192="snížená",J192,0)</f>
        <v>0</v>
      </c>
      <c r="BG192" s="240">
        <f>IF(N192="zákl. přenesená",J192,0)</f>
        <v>0</v>
      </c>
      <c r="BH192" s="240">
        <f>IF(N192="sníž. přenesená",J192,0)</f>
        <v>0</v>
      </c>
      <c r="BI192" s="240">
        <f>IF(N192="nulová",J192,0)</f>
        <v>0</v>
      </c>
      <c r="BJ192" s="19" t="s">
        <v>84</v>
      </c>
      <c r="BK192" s="240">
        <f>ROUND(I192*H192,2)</f>
        <v>0</v>
      </c>
      <c r="BL192" s="19" t="s">
        <v>169</v>
      </c>
      <c r="BM192" s="239" t="s">
        <v>2107</v>
      </c>
    </row>
    <row r="193" s="2" customFormat="1">
      <c r="A193" s="40"/>
      <c r="B193" s="41"/>
      <c r="C193" s="42"/>
      <c r="D193" s="241" t="s">
        <v>171</v>
      </c>
      <c r="E193" s="42"/>
      <c r="F193" s="242" t="s">
        <v>322</v>
      </c>
      <c r="G193" s="42"/>
      <c r="H193" s="42"/>
      <c r="I193" s="148"/>
      <c r="J193" s="42"/>
      <c r="K193" s="42"/>
      <c r="L193" s="46"/>
      <c r="M193" s="243"/>
      <c r="N193" s="244"/>
      <c r="O193" s="86"/>
      <c r="P193" s="86"/>
      <c r="Q193" s="86"/>
      <c r="R193" s="86"/>
      <c r="S193" s="86"/>
      <c r="T193" s="87"/>
      <c r="U193" s="40"/>
      <c r="V193" s="40"/>
      <c r="W193" s="40"/>
      <c r="X193" s="40"/>
      <c r="Y193" s="40"/>
      <c r="Z193" s="40"/>
      <c r="AA193" s="40"/>
      <c r="AB193" s="40"/>
      <c r="AC193" s="40"/>
      <c r="AD193" s="40"/>
      <c r="AE193" s="40"/>
      <c r="AT193" s="19" t="s">
        <v>171</v>
      </c>
      <c r="AU193" s="19" t="s">
        <v>86</v>
      </c>
    </row>
    <row r="194" s="13" customFormat="1">
      <c r="A194" s="13"/>
      <c r="B194" s="245"/>
      <c r="C194" s="246"/>
      <c r="D194" s="241" t="s">
        <v>173</v>
      </c>
      <c r="E194" s="247" t="s">
        <v>19</v>
      </c>
      <c r="F194" s="248" t="s">
        <v>2108</v>
      </c>
      <c r="G194" s="246"/>
      <c r="H194" s="249">
        <v>32.604999999999997</v>
      </c>
      <c r="I194" s="250"/>
      <c r="J194" s="246"/>
      <c r="K194" s="246"/>
      <c r="L194" s="251"/>
      <c r="M194" s="252"/>
      <c r="N194" s="253"/>
      <c r="O194" s="253"/>
      <c r="P194" s="253"/>
      <c r="Q194" s="253"/>
      <c r="R194" s="253"/>
      <c r="S194" s="253"/>
      <c r="T194" s="254"/>
      <c r="U194" s="13"/>
      <c r="V194" s="13"/>
      <c r="W194" s="13"/>
      <c r="X194" s="13"/>
      <c r="Y194" s="13"/>
      <c r="Z194" s="13"/>
      <c r="AA194" s="13"/>
      <c r="AB194" s="13"/>
      <c r="AC194" s="13"/>
      <c r="AD194" s="13"/>
      <c r="AE194" s="13"/>
      <c r="AT194" s="255" t="s">
        <v>173</v>
      </c>
      <c r="AU194" s="255" t="s">
        <v>86</v>
      </c>
      <c r="AV194" s="13" t="s">
        <v>86</v>
      </c>
      <c r="AW194" s="13" t="s">
        <v>37</v>
      </c>
      <c r="AX194" s="13" t="s">
        <v>84</v>
      </c>
      <c r="AY194" s="255" t="s">
        <v>162</v>
      </c>
    </row>
    <row r="195" s="2" customFormat="1" ht="16.5" customHeight="1">
      <c r="A195" s="40"/>
      <c r="B195" s="41"/>
      <c r="C195" s="228" t="s">
        <v>345</v>
      </c>
      <c r="D195" s="228" t="s">
        <v>164</v>
      </c>
      <c r="E195" s="229" t="s">
        <v>325</v>
      </c>
      <c r="F195" s="230" t="s">
        <v>326</v>
      </c>
      <c r="G195" s="231" t="s">
        <v>219</v>
      </c>
      <c r="H195" s="232">
        <v>67.707999999999998</v>
      </c>
      <c r="I195" s="233"/>
      <c r="J195" s="234">
        <f>ROUND(I195*H195,2)</f>
        <v>0</v>
      </c>
      <c r="K195" s="230" t="s">
        <v>168</v>
      </c>
      <c r="L195" s="46"/>
      <c r="M195" s="235" t="s">
        <v>19</v>
      </c>
      <c r="N195" s="236" t="s">
        <v>47</v>
      </c>
      <c r="O195" s="86"/>
      <c r="P195" s="237">
        <f>O195*H195</f>
        <v>0</v>
      </c>
      <c r="Q195" s="237">
        <v>0</v>
      </c>
      <c r="R195" s="237">
        <f>Q195*H195</f>
        <v>0</v>
      </c>
      <c r="S195" s="237">
        <v>0</v>
      </c>
      <c r="T195" s="238">
        <f>S195*H195</f>
        <v>0</v>
      </c>
      <c r="U195" s="40"/>
      <c r="V195" s="40"/>
      <c r="W195" s="40"/>
      <c r="X195" s="40"/>
      <c r="Y195" s="40"/>
      <c r="Z195" s="40"/>
      <c r="AA195" s="40"/>
      <c r="AB195" s="40"/>
      <c r="AC195" s="40"/>
      <c r="AD195" s="40"/>
      <c r="AE195" s="40"/>
      <c r="AR195" s="239" t="s">
        <v>169</v>
      </c>
      <c r="AT195" s="239" t="s">
        <v>164</v>
      </c>
      <c r="AU195" s="239" t="s">
        <v>86</v>
      </c>
      <c r="AY195" s="19" t="s">
        <v>162</v>
      </c>
      <c r="BE195" s="240">
        <f>IF(N195="základní",J195,0)</f>
        <v>0</v>
      </c>
      <c r="BF195" s="240">
        <f>IF(N195="snížená",J195,0)</f>
        <v>0</v>
      </c>
      <c r="BG195" s="240">
        <f>IF(N195="zákl. přenesená",J195,0)</f>
        <v>0</v>
      </c>
      <c r="BH195" s="240">
        <f>IF(N195="sníž. přenesená",J195,0)</f>
        <v>0</v>
      </c>
      <c r="BI195" s="240">
        <f>IF(N195="nulová",J195,0)</f>
        <v>0</v>
      </c>
      <c r="BJ195" s="19" t="s">
        <v>84</v>
      </c>
      <c r="BK195" s="240">
        <f>ROUND(I195*H195,2)</f>
        <v>0</v>
      </c>
      <c r="BL195" s="19" t="s">
        <v>169</v>
      </c>
      <c r="BM195" s="239" t="s">
        <v>2109</v>
      </c>
    </row>
    <row r="196" s="2" customFormat="1">
      <c r="A196" s="40"/>
      <c r="B196" s="41"/>
      <c r="C196" s="42"/>
      <c r="D196" s="241" t="s">
        <v>171</v>
      </c>
      <c r="E196" s="42"/>
      <c r="F196" s="242" t="s">
        <v>328</v>
      </c>
      <c r="G196" s="42"/>
      <c r="H196" s="42"/>
      <c r="I196" s="148"/>
      <c r="J196" s="42"/>
      <c r="K196" s="42"/>
      <c r="L196" s="46"/>
      <c r="M196" s="243"/>
      <c r="N196" s="244"/>
      <c r="O196" s="86"/>
      <c r="P196" s="86"/>
      <c r="Q196" s="86"/>
      <c r="R196" s="86"/>
      <c r="S196" s="86"/>
      <c r="T196" s="87"/>
      <c r="U196" s="40"/>
      <c r="V196" s="40"/>
      <c r="W196" s="40"/>
      <c r="X196" s="40"/>
      <c r="Y196" s="40"/>
      <c r="Z196" s="40"/>
      <c r="AA196" s="40"/>
      <c r="AB196" s="40"/>
      <c r="AC196" s="40"/>
      <c r="AD196" s="40"/>
      <c r="AE196" s="40"/>
      <c r="AT196" s="19" t="s">
        <v>171</v>
      </c>
      <c r="AU196" s="19" t="s">
        <v>86</v>
      </c>
    </row>
    <row r="197" s="13" customFormat="1">
      <c r="A197" s="13"/>
      <c r="B197" s="245"/>
      <c r="C197" s="246"/>
      <c r="D197" s="241" t="s">
        <v>173</v>
      </c>
      <c r="E197" s="247" t="s">
        <v>19</v>
      </c>
      <c r="F197" s="248" t="s">
        <v>2110</v>
      </c>
      <c r="G197" s="246"/>
      <c r="H197" s="249">
        <v>67.707999999999998</v>
      </c>
      <c r="I197" s="250"/>
      <c r="J197" s="246"/>
      <c r="K197" s="246"/>
      <c r="L197" s="251"/>
      <c r="M197" s="252"/>
      <c r="N197" s="253"/>
      <c r="O197" s="253"/>
      <c r="P197" s="253"/>
      <c r="Q197" s="253"/>
      <c r="R197" s="253"/>
      <c r="S197" s="253"/>
      <c r="T197" s="254"/>
      <c r="U197" s="13"/>
      <c r="V197" s="13"/>
      <c r="W197" s="13"/>
      <c r="X197" s="13"/>
      <c r="Y197" s="13"/>
      <c r="Z197" s="13"/>
      <c r="AA197" s="13"/>
      <c r="AB197" s="13"/>
      <c r="AC197" s="13"/>
      <c r="AD197" s="13"/>
      <c r="AE197" s="13"/>
      <c r="AT197" s="255" t="s">
        <v>173</v>
      </c>
      <c r="AU197" s="255" t="s">
        <v>86</v>
      </c>
      <c r="AV197" s="13" t="s">
        <v>86</v>
      </c>
      <c r="AW197" s="13" t="s">
        <v>37</v>
      </c>
      <c r="AX197" s="13" t="s">
        <v>84</v>
      </c>
      <c r="AY197" s="255" t="s">
        <v>162</v>
      </c>
    </row>
    <row r="198" s="2" customFormat="1" ht="21.75" customHeight="1">
      <c r="A198" s="40"/>
      <c r="B198" s="41"/>
      <c r="C198" s="228" t="s">
        <v>351</v>
      </c>
      <c r="D198" s="228" t="s">
        <v>164</v>
      </c>
      <c r="E198" s="229" t="s">
        <v>332</v>
      </c>
      <c r="F198" s="230" t="s">
        <v>333</v>
      </c>
      <c r="G198" s="231" t="s">
        <v>334</v>
      </c>
      <c r="H198" s="232">
        <v>121.874</v>
      </c>
      <c r="I198" s="233"/>
      <c r="J198" s="234">
        <f>ROUND(I198*H198,2)</f>
        <v>0</v>
      </c>
      <c r="K198" s="230" t="s">
        <v>168</v>
      </c>
      <c r="L198" s="46"/>
      <c r="M198" s="235" t="s">
        <v>19</v>
      </c>
      <c r="N198" s="236" t="s">
        <v>47</v>
      </c>
      <c r="O198" s="86"/>
      <c r="P198" s="237">
        <f>O198*H198</f>
        <v>0</v>
      </c>
      <c r="Q198" s="237">
        <v>0</v>
      </c>
      <c r="R198" s="237">
        <f>Q198*H198</f>
        <v>0</v>
      </c>
      <c r="S198" s="237">
        <v>0</v>
      </c>
      <c r="T198" s="238">
        <f>S198*H198</f>
        <v>0</v>
      </c>
      <c r="U198" s="40"/>
      <c r="V198" s="40"/>
      <c r="W198" s="40"/>
      <c r="X198" s="40"/>
      <c r="Y198" s="40"/>
      <c r="Z198" s="40"/>
      <c r="AA198" s="40"/>
      <c r="AB198" s="40"/>
      <c r="AC198" s="40"/>
      <c r="AD198" s="40"/>
      <c r="AE198" s="40"/>
      <c r="AR198" s="239" t="s">
        <v>169</v>
      </c>
      <c r="AT198" s="239" t="s">
        <v>164</v>
      </c>
      <c r="AU198" s="239" t="s">
        <v>86</v>
      </c>
      <c r="AY198" s="19" t="s">
        <v>162</v>
      </c>
      <c r="BE198" s="240">
        <f>IF(N198="základní",J198,0)</f>
        <v>0</v>
      </c>
      <c r="BF198" s="240">
        <f>IF(N198="snížená",J198,0)</f>
        <v>0</v>
      </c>
      <c r="BG198" s="240">
        <f>IF(N198="zákl. přenesená",J198,0)</f>
        <v>0</v>
      </c>
      <c r="BH198" s="240">
        <f>IF(N198="sníž. přenesená",J198,0)</f>
        <v>0</v>
      </c>
      <c r="BI198" s="240">
        <f>IF(N198="nulová",J198,0)</f>
        <v>0</v>
      </c>
      <c r="BJ198" s="19" t="s">
        <v>84</v>
      </c>
      <c r="BK198" s="240">
        <f>ROUND(I198*H198,2)</f>
        <v>0</v>
      </c>
      <c r="BL198" s="19" t="s">
        <v>169</v>
      </c>
      <c r="BM198" s="239" t="s">
        <v>2111</v>
      </c>
    </row>
    <row r="199" s="2" customFormat="1">
      <c r="A199" s="40"/>
      <c r="B199" s="41"/>
      <c r="C199" s="42"/>
      <c r="D199" s="241" t="s">
        <v>171</v>
      </c>
      <c r="E199" s="42"/>
      <c r="F199" s="242" t="s">
        <v>336</v>
      </c>
      <c r="G199" s="42"/>
      <c r="H199" s="42"/>
      <c r="I199" s="148"/>
      <c r="J199" s="42"/>
      <c r="K199" s="42"/>
      <c r="L199" s="46"/>
      <c r="M199" s="243"/>
      <c r="N199" s="244"/>
      <c r="O199" s="86"/>
      <c r="P199" s="86"/>
      <c r="Q199" s="86"/>
      <c r="R199" s="86"/>
      <c r="S199" s="86"/>
      <c r="T199" s="87"/>
      <c r="U199" s="40"/>
      <c r="V199" s="40"/>
      <c r="W199" s="40"/>
      <c r="X199" s="40"/>
      <c r="Y199" s="40"/>
      <c r="Z199" s="40"/>
      <c r="AA199" s="40"/>
      <c r="AB199" s="40"/>
      <c r="AC199" s="40"/>
      <c r="AD199" s="40"/>
      <c r="AE199" s="40"/>
      <c r="AT199" s="19" t="s">
        <v>171</v>
      </c>
      <c r="AU199" s="19" t="s">
        <v>86</v>
      </c>
    </row>
    <row r="200" s="13" customFormat="1">
      <c r="A200" s="13"/>
      <c r="B200" s="245"/>
      <c r="C200" s="246"/>
      <c r="D200" s="241" t="s">
        <v>173</v>
      </c>
      <c r="E200" s="247" t="s">
        <v>19</v>
      </c>
      <c r="F200" s="248" t="s">
        <v>2112</v>
      </c>
      <c r="G200" s="246"/>
      <c r="H200" s="249">
        <v>121.874</v>
      </c>
      <c r="I200" s="250"/>
      <c r="J200" s="246"/>
      <c r="K200" s="246"/>
      <c r="L200" s="251"/>
      <c r="M200" s="252"/>
      <c r="N200" s="253"/>
      <c r="O200" s="253"/>
      <c r="P200" s="253"/>
      <c r="Q200" s="253"/>
      <c r="R200" s="253"/>
      <c r="S200" s="253"/>
      <c r="T200" s="254"/>
      <c r="U200" s="13"/>
      <c r="V200" s="13"/>
      <c r="W200" s="13"/>
      <c r="X200" s="13"/>
      <c r="Y200" s="13"/>
      <c r="Z200" s="13"/>
      <c r="AA200" s="13"/>
      <c r="AB200" s="13"/>
      <c r="AC200" s="13"/>
      <c r="AD200" s="13"/>
      <c r="AE200" s="13"/>
      <c r="AT200" s="255" t="s">
        <v>173</v>
      </c>
      <c r="AU200" s="255" t="s">
        <v>86</v>
      </c>
      <c r="AV200" s="13" t="s">
        <v>86</v>
      </c>
      <c r="AW200" s="13" t="s">
        <v>37</v>
      </c>
      <c r="AX200" s="13" t="s">
        <v>84</v>
      </c>
      <c r="AY200" s="255" t="s">
        <v>162</v>
      </c>
    </row>
    <row r="201" s="2" customFormat="1" ht="21.75" customHeight="1">
      <c r="A201" s="40"/>
      <c r="B201" s="41"/>
      <c r="C201" s="228" t="s">
        <v>359</v>
      </c>
      <c r="D201" s="228" t="s">
        <v>164</v>
      </c>
      <c r="E201" s="229" t="s">
        <v>339</v>
      </c>
      <c r="F201" s="230" t="s">
        <v>340</v>
      </c>
      <c r="G201" s="231" t="s">
        <v>219</v>
      </c>
      <c r="H201" s="232">
        <v>65.209999999999994</v>
      </c>
      <c r="I201" s="233"/>
      <c r="J201" s="234">
        <f>ROUND(I201*H201,2)</f>
        <v>0</v>
      </c>
      <c r="K201" s="230" t="s">
        <v>168</v>
      </c>
      <c r="L201" s="46"/>
      <c r="M201" s="235" t="s">
        <v>19</v>
      </c>
      <c r="N201" s="236" t="s">
        <v>47</v>
      </c>
      <c r="O201" s="86"/>
      <c r="P201" s="237">
        <f>O201*H201</f>
        <v>0</v>
      </c>
      <c r="Q201" s="237">
        <v>0</v>
      </c>
      <c r="R201" s="237">
        <f>Q201*H201</f>
        <v>0</v>
      </c>
      <c r="S201" s="237">
        <v>0</v>
      </c>
      <c r="T201" s="238">
        <f>S201*H201</f>
        <v>0</v>
      </c>
      <c r="U201" s="40"/>
      <c r="V201" s="40"/>
      <c r="W201" s="40"/>
      <c r="X201" s="40"/>
      <c r="Y201" s="40"/>
      <c r="Z201" s="40"/>
      <c r="AA201" s="40"/>
      <c r="AB201" s="40"/>
      <c r="AC201" s="40"/>
      <c r="AD201" s="40"/>
      <c r="AE201" s="40"/>
      <c r="AR201" s="239" t="s">
        <v>169</v>
      </c>
      <c r="AT201" s="239" t="s">
        <v>164</v>
      </c>
      <c r="AU201" s="239" t="s">
        <v>86</v>
      </c>
      <c r="AY201" s="19" t="s">
        <v>162</v>
      </c>
      <c r="BE201" s="240">
        <f>IF(N201="základní",J201,0)</f>
        <v>0</v>
      </c>
      <c r="BF201" s="240">
        <f>IF(N201="snížená",J201,0)</f>
        <v>0</v>
      </c>
      <c r="BG201" s="240">
        <f>IF(N201="zákl. přenesená",J201,0)</f>
        <v>0</v>
      </c>
      <c r="BH201" s="240">
        <f>IF(N201="sníž. přenesená",J201,0)</f>
        <v>0</v>
      </c>
      <c r="BI201" s="240">
        <f>IF(N201="nulová",J201,0)</f>
        <v>0</v>
      </c>
      <c r="BJ201" s="19" t="s">
        <v>84</v>
      </c>
      <c r="BK201" s="240">
        <f>ROUND(I201*H201,2)</f>
        <v>0</v>
      </c>
      <c r="BL201" s="19" t="s">
        <v>169</v>
      </c>
      <c r="BM201" s="239" t="s">
        <v>2113</v>
      </c>
    </row>
    <row r="202" s="2" customFormat="1">
      <c r="A202" s="40"/>
      <c r="B202" s="41"/>
      <c r="C202" s="42"/>
      <c r="D202" s="241" t="s">
        <v>171</v>
      </c>
      <c r="E202" s="42"/>
      <c r="F202" s="242" t="s">
        <v>342</v>
      </c>
      <c r="G202" s="42"/>
      <c r="H202" s="42"/>
      <c r="I202" s="148"/>
      <c r="J202" s="42"/>
      <c r="K202" s="42"/>
      <c r="L202" s="46"/>
      <c r="M202" s="243"/>
      <c r="N202" s="244"/>
      <c r="O202" s="86"/>
      <c r="P202" s="86"/>
      <c r="Q202" s="86"/>
      <c r="R202" s="86"/>
      <c r="S202" s="86"/>
      <c r="T202" s="87"/>
      <c r="U202" s="40"/>
      <c r="V202" s="40"/>
      <c r="W202" s="40"/>
      <c r="X202" s="40"/>
      <c r="Y202" s="40"/>
      <c r="Z202" s="40"/>
      <c r="AA202" s="40"/>
      <c r="AB202" s="40"/>
      <c r="AC202" s="40"/>
      <c r="AD202" s="40"/>
      <c r="AE202" s="40"/>
      <c r="AT202" s="19" t="s">
        <v>171</v>
      </c>
      <c r="AU202" s="19" t="s">
        <v>86</v>
      </c>
    </row>
    <row r="203" s="13" customFormat="1">
      <c r="A203" s="13"/>
      <c r="B203" s="245"/>
      <c r="C203" s="246"/>
      <c r="D203" s="241" t="s">
        <v>173</v>
      </c>
      <c r="E203" s="247" t="s">
        <v>19</v>
      </c>
      <c r="F203" s="248" t="s">
        <v>2114</v>
      </c>
      <c r="G203" s="246"/>
      <c r="H203" s="249">
        <v>100.313</v>
      </c>
      <c r="I203" s="250"/>
      <c r="J203" s="246"/>
      <c r="K203" s="246"/>
      <c r="L203" s="251"/>
      <c r="M203" s="252"/>
      <c r="N203" s="253"/>
      <c r="O203" s="253"/>
      <c r="P203" s="253"/>
      <c r="Q203" s="253"/>
      <c r="R203" s="253"/>
      <c r="S203" s="253"/>
      <c r="T203" s="254"/>
      <c r="U203" s="13"/>
      <c r="V203" s="13"/>
      <c r="W203" s="13"/>
      <c r="X203" s="13"/>
      <c r="Y203" s="13"/>
      <c r="Z203" s="13"/>
      <c r="AA203" s="13"/>
      <c r="AB203" s="13"/>
      <c r="AC203" s="13"/>
      <c r="AD203" s="13"/>
      <c r="AE203" s="13"/>
      <c r="AT203" s="255" t="s">
        <v>173</v>
      </c>
      <c r="AU203" s="255" t="s">
        <v>86</v>
      </c>
      <c r="AV203" s="13" t="s">
        <v>86</v>
      </c>
      <c r="AW203" s="13" t="s">
        <v>37</v>
      </c>
      <c r="AX203" s="13" t="s">
        <v>76</v>
      </c>
      <c r="AY203" s="255" t="s">
        <v>162</v>
      </c>
    </row>
    <row r="204" s="13" customFormat="1">
      <c r="A204" s="13"/>
      <c r="B204" s="245"/>
      <c r="C204" s="246"/>
      <c r="D204" s="241" t="s">
        <v>173</v>
      </c>
      <c r="E204" s="247" t="s">
        <v>19</v>
      </c>
      <c r="F204" s="248" t="s">
        <v>2115</v>
      </c>
      <c r="G204" s="246"/>
      <c r="H204" s="249">
        <v>-35.103000000000002</v>
      </c>
      <c r="I204" s="250"/>
      <c r="J204" s="246"/>
      <c r="K204" s="246"/>
      <c r="L204" s="251"/>
      <c r="M204" s="252"/>
      <c r="N204" s="253"/>
      <c r="O204" s="253"/>
      <c r="P204" s="253"/>
      <c r="Q204" s="253"/>
      <c r="R204" s="253"/>
      <c r="S204" s="253"/>
      <c r="T204" s="254"/>
      <c r="U204" s="13"/>
      <c r="V204" s="13"/>
      <c r="W204" s="13"/>
      <c r="X204" s="13"/>
      <c r="Y204" s="13"/>
      <c r="Z204" s="13"/>
      <c r="AA204" s="13"/>
      <c r="AB204" s="13"/>
      <c r="AC204" s="13"/>
      <c r="AD204" s="13"/>
      <c r="AE204" s="13"/>
      <c r="AT204" s="255" t="s">
        <v>173</v>
      </c>
      <c r="AU204" s="255" t="s">
        <v>86</v>
      </c>
      <c r="AV204" s="13" t="s">
        <v>86</v>
      </c>
      <c r="AW204" s="13" t="s">
        <v>37</v>
      </c>
      <c r="AX204" s="13" t="s">
        <v>76</v>
      </c>
      <c r="AY204" s="255" t="s">
        <v>162</v>
      </c>
    </row>
    <row r="205" s="15" customFormat="1">
      <c r="A205" s="15"/>
      <c r="B205" s="267"/>
      <c r="C205" s="268"/>
      <c r="D205" s="241" t="s">
        <v>173</v>
      </c>
      <c r="E205" s="269" t="s">
        <v>19</v>
      </c>
      <c r="F205" s="270" t="s">
        <v>177</v>
      </c>
      <c r="G205" s="268"/>
      <c r="H205" s="271">
        <v>65.209999999999994</v>
      </c>
      <c r="I205" s="272"/>
      <c r="J205" s="268"/>
      <c r="K205" s="268"/>
      <c r="L205" s="273"/>
      <c r="M205" s="274"/>
      <c r="N205" s="275"/>
      <c r="O205" s="275"/>
      <c r="P205" s="275"/>
      <c r="Q205" s="275"/>
      <c r="R205" s="275"/>
      <c r="S205" s="275"/>
      <c r="T205" s="276"/>
      <c r="U205" s="15"/>
      <c r="V205" s="15"/>
      <c r="W205" s="15"/>
      <c r="X205" s="15"/>
      <c r="Y205" s="15"/>
      <c r="Z205" s="15"/>
      <c r="AA205" s="15"/>
      <c r="AB205" s="15"/>
      <c r="AC205" s="15"/>
      <c r="AD205" s="15"/>
      <c r="AE205" s="15"/>
      <c r="AT205" s="277" t="s">
        <v>173</v>
      </c>
      <c r="AU205" s="277" t="s">
        <v>86</v>
      </c>
      <c r="AV205" s="15" t="s">
        <v>169</v>
      </c>
      <c r="AW205" s="15" t="s">
        <v>37</v>
      </c>
      <c r="AX205" s="15" t="s">
        <v>84</v>
      </c>
      <c r="AY205" s="277" t="s">
        <v>162</v>
      </c>
    </row>
    <row r="206" s="2" customFormat="1" ht="16.5" customHeight="1">
      <c r="A206" s="40"/>
      <c r="B206" s="41"/>
      <c r="C206" s="288" t="s">
        <v>364</v>
      </c>
      <c r="D206" s="288" t="s">
        <v>346</v>
      </c>
      <c r="E206" s="289" t="s">
        <v>347</v>
      </c>
      <c r="F206" s="290" t="s">
        <v>348</v>
      </c>
      <c r="G206" s="291" t="s">
        <v>334</v>
      </c>
      <c r="H206" s="292">
        <v>61.950000000000003</v>
      </c>
      <c r="I206" s="293"/>
      <c r="J206" s="294">
        <f>ROUND(I206*H206,2)</f>
        <v>0</v>
      </c>
      <c r="K206" s="290" t="s">
        <v>168</v>
      </c>
      <c r="L206" s="295"/>
      <c r="M206" s="296" t="s">
        <v>19</v>
      </c>
      <c r="N206" s="297" t="s">
        <v>47</v>
      </c>
      <c r="O206" s="86"/>
      <c r="P206" s="237">
        <f>O206*H206</f>
        <v>0</v>
      </c>
      <c r="Q206" s="237">
        <v>0</v>
      </c>
      <c r="R206" s="237">
        <f>Q206*H206</f>
        <v>0</v>
      </c>
      <c r="S206" s="237">
        <v>0</v>
      </c>
      <c r="T206" s="238">
        <f>S206*H206</f>
        <v>0</v>
      </c>
      <c r="U206" s="40"/>
      <c r="V206" s="40"/>
      <c r="W206" s="40"/>
      <c r="X206" s="40"/>
      <c r="Y206" s="40"/>
      <c r="Z206" s="40"/>
      <c r="AA206" s="40"/>
      <c r="AB206" s="40"/>
      <c r="AC206" s="40"/>
      <c r="AD206" s="40"/>
      <c r="AE206" s="40"/>
      <c r="AR206" s="239" t="s">
        <v>211</v>
      </c>
      <c r="AT206" s="239" t="s">
        <v>346</v>
      </c>
      <c r="AU206" s="239" t="s">
        <v>86</v>
      </c>
      <c r="AY206" s="19" t="s">
        <v>162</v>
      </c>
      <c r="BE206" s="240">
        <f>IF(N206="základní",J206,0)</f>
        <v>0</v>
      </c>
      <c r="BF206" s="240">
        <f>IF(N206="snížená",J206,0)</f>
        <v>0</v>
      </c>
      <c r="BG206" s="240">
        <f>IF(N206="zákl. přenesená",J206,0)</f>
        <v>0</v>
      </c>
      <c r="BH206" s="240">
        <f>IF(N206="sníž. přenesená",J206,0)</f>
        <v>0</v>
      </c>
      <c r="BI206" s="240">
        <f>IF(N206="nulová",J206,0)</f>
        <v>0</v>
      </c>
      <c r="BJ206" s="19" t="s">
        <v>84</v>
      </c>
      <c r="BK206" s="240">
        <f>ROUND(I206*H206,2)</f>
        <v>0</v>
      </c>
      <c r="BL206" s="19" t="s">
        <v>169</v>
      </c>
      <c r="BM206" s="239" t="s">
        <v>2116</v>
      </c>
    </row>
    <row r="207" s="13" customFormat="1">
      <c r="A207" s="13"/>
      <c r="B207" s="245"/>
      <c r="C207" s="246"/>
      <c r="D207" s="241" t="s">
        <v>173</v>
      </c>
      <c r="E207" s="247" t="s">
        <v>19</v>
      </c>
      <c r="F207" s="248" t="s">
        <v>2117</v>
      </c>
      <c r="G207" s="246"/>
      <c r="H207" s="249">
        <v>32.604999999999997</v>
      </c>
      <c r="I207" s="250"/>
      <c r="J207" s="246"/>
      <c r="K207" s="246"/>
      <c r="L207" s="251"/>
      <c r="M207" s="252"/>
      <c r="N207" s="253"/>
      <c r="O207" s="253"/>
      <c r="P207" s="253"/>
      <c r="Q207" s="253"/>
      <c r="R207" s="253"/>
      <c r="S207" s="253"/>
      <c r="T207" s="254"/>
      <c r="U207" s="13"/>
      <c r="V207" s="13"/>
      <c r="W207" s="13"/>
      <c r="X207" s="13"/>
      <c r="Y207" s="13"/>
      <c r="Z207" s="13"/>
      <c r="AA207" s="13"/>
      <c r="AB207" s="13"/>
      <c r="AC207" s="13"/>
      <c r="AD207" s="13"/>
      <c r="AE207" s="13"/>
      <c r="AT207" s="255" t="s">
        <v>173</v>
      </c>
      <c r="AU207" s="255" t="s">
        <v>86</v>
      </c>
      <c r="AV207" s="13" t="s">
        <v>86</v>
      </c>
      <c r="AW207" s="13" t="s">
        <v>37</v>
      </c>
      <c r="AX207" s="13" t="s">
        <v>84</v>
      </c>
      <c r="AY207" s="255" t="s">
        <v>162</v>
      </c>
    </row>
    <row r="208" s="13" customFormat="1">
      <c r="A208" s="13"/>
      <c r="B208" s="245"/>
      <c r="C208" s="246"/>
      <c r="D208" s="241" t="s">
        <v>173</v>
      </c>
      <c r="E208" s="246"/>
      <c r="F208" s="248" t="s">
        <v>2118</v>
      </c>
      <c r="G208" s="246"/>
      <c r="H208" s="249">
        <v>61.950000000000003</v>
      </c>
      <c r="I208" s="250"/>
      <c r="J208" s="246"/>
      <c r="K208" s="246"/>
      <c r="L208" s="251"/>
      <c r="M208" s="252"/>
      <c r="N208" s="253"/>
      <c r="O208" s="253"/>
      <c r="P208" s="253"/>
      <c r="Q208" s="253"/>
      <c r="R208" s="253"/>
      <c r="S208" s="253"/>
      <c r="T208" s="254"/>
      <c r="U208" s="13"/>
      <c r="V208" s="13"/>
      <c r="W208" s="13"/>
      <c r="X208" s="13"/>
      <c r="Y208" s="13"/>
      <c r="Z208" s="13"/>
      <c r="AA208" s="13"/>
      <c r="AB208" s="13"/>
      <c r="AC208" s="13"/>
      <c r="AD208" s="13"/>
      <c r="AE208" s="13"/>
      <c r="AT208" s="255" t="s">
        <v>173</v>
      </c>
      <c r="AU208" s="255" t="s">
        <v>86</v>
      </c>
      <c r="AV208" s="13" t="s">
        <v>86</v>
      </c>
      <c r="AW208" s="13" t="s">
        <v>4</v>
      </c>
      <c r="AX208" s="13" t="s">
        <v>84</v>
      </c>
      <c r="AY208" s="255" t="s">
        <v>162</v>
      </c>
    </row>
    <row r="209" s="2" customFormat="1" ht="21.75" customHeight="1">
      <c r="A209" s="40"/>
      <c r="B209" s="41"/>
      <c r="C209" s="228" t="s">
        <v>370</v>
      </c>
      <c r="D209" s="228" t="s">
        <v>164</v>
      </c>
      <c r="E209" s="229" t="s">
        <v>352</v>
      </c>
      <c r="F209" s="230" t="s">
        <v>353</v>
      </c>
      <c r="G209" s="231" t="s">
        <v>219</v>
      </c>
      <c r="H209" s="232">
        <v>3.0499999999999998</v>
      </c>
      <c r="I209" s="233"/>
      <c r="J209" s="234">
        <f>ROUND(I209*H209,2)</f>
        <v>0</v>
      </c>
      <c r="K209" s="230" t="s">
        <v>168</v>
      </c>
      <c r="L209" s="46"/>
      <c r="M209" s="235" t="s">
        <v>19</v>
      </c>
      <c r="N209" s="236" t="s">
        <v>47</v>
      </c>
      <c r="O209" s="86"/>
      <c r="P209" s="237">
        <f>O209*H209</f>
        <v>0</v>
      </c>
      <c r="Q209" s="237">
        <v>0</v>
      </c>
      <c r="R209" s="237">
        <f>Q209*H209</f>
        <v>0</v>
      </c>
      <c r="S209" s="237">
        <v>0</v>
      </c>
      <c r="T209" s="238">
        <f>S209*H209</f>
        <v>0</v>
      </c>
      <c r="U209" s="40"/>
      <c r="V209" s="40"/>
      <c r="W209" s="40"/>
      <c r="X209" s="40"/>
      <c r="Y209" s="40"/>
      <c r="Z209" s="40"/>
      <c r="AA209" s="40"/>
      <c r="AB209" s="40"/>
      <c r="AC209" s="40"/>
      <c r="AD209" s="40"/>
      <c r="AE209" s="40"/>
      <c r="AR209" s="239" t="s">
        <v>169</v>
      </c>
      <c r="AT209" s="239" t="s">
        <v>164</v>
      </c>
      <c r="AU209" s="239" t="s">
        <v>86</v>
      </c>
      <c r="AY209" s="19" t="s">
        <v>162</v>
      </c>
      <c r="BE209" s="240">
        <f>IF(N209="základní",J209,0)</f>
        <v>0</v>
      </c>
      <c r="BF209" s="240">
        <f>IF(N209="snížená",J209,0)</f>
        <v>0</v>
      </c>
      <c r="BG209" s="240">
        <f>IF(N209="zákl. přenesená",J209,0)</f>
        <v>0</v>
      </c>
      <c r="BH209" s="240">
        <f>IF(N209="sníž. přenesená",J209,0)</f>
        <v>0</v>
      </c>
      <c r="BI209" s="240">
        <f>IF(N209="nulová",J209,0)</f>
        <v>0</v>
      </c>
      <c r="BJ209" s="19" t="s">
        <v>84</v>
      </c>
      <c r="BK209" s="240">
        <f>ROUND(I209*H209,2)</f>
        <v>0</v>
      </c>
      <c r="BL209" s="19" t="s">
        <v>169</v>
      </c>
      <c r="BM209" s="239" t="s">
        <v>2119</v>
      </c>
    </row>
    <row r="210" s="2" customFormat="1">
      <c r="A210" s="40"/>
      <c r="B210" s="41"/>
      <c r="C210" s="42"/>
      <c r="D210" s="241" t="s">
        <v>171</v>
      </c>
      <c r="E210" s="42"/>
      <c r="F210" s="242" t="s">
        <v>355</v>
      </c>
      <c r="G210" s="42"/>
      <c r="H210" s="42"/>
      <c r="I210" s="148"/>
      <c r="J210" s="42"/>
      <c r="K210" s="42"/>
      <c r="L210" s="46"/>
      <c r="M210" s="243"/>
      <c r="N210" s="244"/>
      <c r="O210" s="86"/>
      <c r="P210" s="86"/>
      <c r="Q210" s="86"/>
      <c r="R210" s="86"/>
      <c r="S210" s="86"/>
      <c r="T210" s="87"/>
      <c r="U210" s="40"/>
      <c r="V210" s="40"/>
      <c r="W210" s="40"/>
      <c r="X210" s="40"/>
      <c r="Y210" s="40"/>
      <c r="Z210" s="40"/>
      <c r="AA210" s="40"/>
      <c r="AB210" s="40"/>
      <c r="AC210" s="40"/>
      <c r="AD210" s="40"/>
      <c r="AE210" s="40"/>
      <c r="AT210" s="19" t="s">
        <v>171</v>
      </c>
      <c r="AU210" s="19" t="s">
        <v>86</v>
      </c>
    </row>
    <row r="211" s="2" customFormat="1">
      <c r="A211" s="40"/>
      <c r="B211" s="41"/>
      <c r="C211" s="42"/>
      <c r="D211" s="241" t="s">
        <v>356</v>
      </c>
      <c r="E211" s="42"/>
      <c r="F211" s="242" t="s">
        <v>357</v>
      </c>
      <c r="G211" s="42"/>
      <c r="H211" s="42"/>
      <c r="I211" s="148"/>
      <c r="J211" s="42"/>
      <c r="K211" s="42"/>
      <c r="L211" s="46"/>
      <c r="M211" s="243"/>
      <c r="N211" s="244"/>
      <c r="O211" s="86"/>
      <c r="P211" s="86"/>
      <c r="Q211" s="86"/>
      <c r="R211" s="86"/>
      <c r="S211" s="86"/>
      <c r="T211" s="87"/>
      <c r="U211" s="40"/>
      <c r="V211" s="40"/>
      <c r="W211" s="40"/>
      <c r="X211" s="40"/>
      <c r="Y211" s="40"/>
      <c r="Z211" s="40"/>
      <c r="AA211" s="40"/>
      <c r="AB211" s="40"/>
      <c r="AC211" s="40"/>
      <c r="AD211" s="40"/>
      <c r="AE211" s="40"/>
      <c r="AT211" s="19" t="s">
        <v>356</v>
      </c>
      <c r="AU211" s="19" t="s">
        <v>86</v>
      </c>
    </row>
    <row r="212" s="13" customFormat="1">
      <c r="A212" s="13"/>
      <c r="B212" s="245"/>
      <c r="C212" s="246"/>
      <c r="D212" s="241" t="s">
        <v>173</v>
      </c>
      <c r="E212" s="247" t="s">
        <v>19</v>
      </c>
      <c r="F212" s="248" t="s">
        <v>2120</v>
      </c>
      <c r="G212" s="246"/>
      <c r="H212" s="249">
        <v>3.0499999999999998</v>
      </c>
      <c r="I212" s="250"/>
      <c r="J212" s="246"/>
      <c r="K212" s="246"/>
      <c r="L212" s="251"/>
      <c r="M212" s="252"/>
      <c r="N212" s="253"/>
      <c r="O212" s="253"/>
      <c r="P212" s="253"/>
      <c r="Q212" s="253"/>
      <c r="R212" s="253"/>
      <c r="S212" s="253"/>
      <c r="T212" s="254"/>
      <c r="U212" s="13"/>
      <c r="V212" s="13"/>
      <c r="W212" s="13"/>
      <c r="X212" s="13"/>
      <c r="Y212" s="13"/>
      <c r="Z212" s="13"/>
      <c r="AA212" s="13"/>
      <c r="AB212" s="13"/>
      <c r="AC212" s="13"/>
      <c r="AD212" s="13"/>
      <c r="AE212" s="13"/>
      <c r="AT212" s="255" t="s">
        <v>173</v>
      </c>
      <c r="AU212" s="255" t="s">
        <v>86</v>
      </c>
      <c r="AV212" s="13" t="s">
        <v>86</v>
      </c>
      <c r="AW212" s="13" t="s">
        <v>37</v>
      </c>
      <c r="AX212" s="13" t="s">
        <v>76</v>
      </c>
      <c r="AY212" s="255" t="s">
        <v>162</v>
      </c>
    </row>
    <row r="213" s="15" customFormat="1">
      <c r="A213" s="15"/>
      <c r="B213" s="267"/>
      <c r="C213" s="268"/>
      <c r="D213" s="241" t="s">
        <v>173</v>
      </c>
      <c r="E213" s="269" t="s">
        <v>19</v>
      </c>
      <c r="F213" s="270" t="s">
        <v>177</v>
      </c>
      <c r="G213" s="268"/>
      <c r="H213" s="271">
        <v>3.0499999999999998</v>
      </c>
      <c r="I213" s="272"/>
      <c r="J213" s="268"/>
      <c r="K213" s="268"/>
      <c r="L213" s="273"/>
      <c r="M213" s="274"/>
      <c r="N213" s="275"/>
      <c r="O213" s="275"/>
      <c r="P213" s="275"/>
      <c r="Q213" s="275"/>
      <c r="R213" s="275"/>
      <c r="S213" s="275"/>
      <c r="T213" s="276"/>
      <c r="U213" s="15"/>
      <c r="V213" s="15"/>
      <c r="W213" s="15"/>
      <c r="X213" s="15"/>
      <c r="Y213" s="15"/>
      <c r="Z213" s="15"/>
      <c r="AA213" s="15"/>
      <c r="AB213" s="15"/>
      <c r="AC213" s="15"/>
      <c r="AD213" s="15"/>
      <c r="AE213" s="15"/>
      <c r="AT213" s="277" t="s">
        <v>173</v>
      </c>
      <c r="AU213" s="277" t="s">
        <v>86</v>
      </c>
      <c r="AV213" s="15" t="s">
        <v>169</v>
      </c>
      <c r="AW213" s="15" t="s">
        <v>37</v>
      </c>
      <c r="AX213" s="15" t="s">
        <v>84</v>
      </c>
      <c r="AY213" s="277" t="s">
        <v>162</v>
      </c>
    </row>
    <row r="214" s="2" customFormat="1" ht="16.5" customHeight="1">
      <c r="A214" s="40"/>
      <c r="B214" s="41"/>
      <c r="C214" s="288" t="s">
        <v>375</v>
      </c>
      <c r="D214" s="288" t="s">
        <v>346</v>
      </c>
      <c r="E214" s="289" t="s">
        <v>360</v>
      </c>
      <c r="F214" s="290" t="s">
        <v>361</v>
      </c>
      <c r="G214" s="291" t="s">
        <v>334</v>
      </c>
      <c r="H214" s="292">
        <v>6.0999999999999996</v>
      </c>
      <c r="I214" s="293"/>
      <c r="J214" s="294">
        <f>ROUND(I214*H214,2)</f>
        <v>0</v>
      </c>
      <c r="K214" s="290" t="s">
        <v>168</v>
      </c>
      <c r="L214" s="295"/>
      <c r="M214" s="296" t="s">
        <v>19</v>
      </c>
      <c r="N214" s="297" t="s">
        <v>47</v>
      </c>
      <c r="O214" s="86"/>
      <c r="P214" s="237">
        <f>O214*H214</f>
        <v>0</v>
      </c>
      <c r="Q214" s="237">
        <v>0</v>
      </c>
      <c r="R214" s="237">
        <f>Q214*H214</f>
        <v>0</v>
      </c>
      <c r="S214" s="237">
        <v>0</v>
      </c>
      <c r="T214" s="238">
        <f>S214*H214</f>
        <v>0</v>
      </c>
      <c r="U214" s="40"/>
      <c r="V214" s="40"/>
      <c r="W214" s="40"/>
      <c r="X214" s="40"/>
      <c r="Y214" s="40"/>
      <c r="Z214" s="40"/>
      <c r="AA214" s="40"/>
      <c r="AB214" s="40"/>
      <c r="AC214" s="40"/>
      <c r="AD214" s="40"/>
      <c r="AE214" s="40"/>
      <c r="AR214" s="239" t="s">
        <v>211</v>
      </c>
      <c r="AT214" s="239" t="s">
        <v>346</v>
      </c>
      <c r="AU214" s="239" t="s">
        <v>86</v>
      </c>
      <c r="AY214" s="19" t="s">
        <v>162</v>
      </c>
      <c r="BE214" s="240">
        <f>IF(N214="základní",J214,0)</f>
        <v>0</v>
      </c>
      <c r="BF214" s="240">
        <f>IF(N214="snížená",J214,0)</f>
        <v>0</v>
      </c>
      <c r="BG214" s="240">
        <f>IF(N214="zákl. přenesená",J214,0)</f>
        <v>0</v>
      </c>
      <c r="BH214" s="240">
        <f>IF(N214="sníž. přenesená",J214,0)</f>
        <v>0</v>
      </c>
      <c r="BI214" s="240">
        <f>IF(N214="nulová",J214,0)</f>
        <v>0</v>
      </c>
      <c r="BJ214" s="19" t="s">
        <v>84</v>
      </c>
      <c r="BK214" s="240">
        <f>ROUND(I214*H214,2)</f>
        <v>0</v>
      </c>
      <c r="BL214" s="19" t="s">
        <v>169</v>
      </c>
      <c r="BM214" s="239" t="s">
        <v>2121</v>
      </c>
    </row>
    <row r="215" s="13" customFormat="1">
      <c r="A215" s="13"/>
      <c r="B215" s="245"/>
      <c r="C215" s="246"/>
      <c r="D215" s="241" t="s">
        <v>173</v>
      </c>
      <c r="E215" s="246"/>
      <c r="F215" s="248" t="s">
        <v>2122</v>
      </c>
      <c r="G215" s="246"/>
      <c r="H215" s="249">
        <v>6.0999999999999996</v>
      </c>
      <c r="I215" s="250"/>
      <c r="J215" s="246"/>
      <c r="K215" s="246"/>
      <c r="L215" s="251"/>
      <c r="M215" s="252"/>
      <c r="N215" s="253"/>
      <c r="O215" s="253"/>
      <c r="P215" s="253"/>
      <c r="Q215" s="253"/>
      <c r="R215" s="253"/>
      <c r="S215" s="253"/>
      <c r="T215" s="254"/>
      <c r="U215" s="13"/>
      <c r="V215" s="13"/>
      <c r="W215" s="13"/>
      <c r="X215" s="13"/>
      <c r="Y215" s="13"/>
      <c r="Z215" s="13"/>
      <c r="AA215" s="13"/>
      <c r="AB215" s="13"/>
      <c r="AC215" s="13"/>
      <c r="AD215" s="13"/>
      <c r="AE215" s="13"/>
      <c r="AT215" s="255" t="s">
        <v>173</v>
      </c>
      <c r="AU215" s="255" t="s">
        <v>86</v>
      </c>
      <c r="AV215" s="13" t="s">
        <v>86</v>
      </c>
      <c r="AW215" s="13" t="s">
        <v>4</v>
      </c>
      <c r="AX215" s="13" t="s">
        <v>84</v>
      </c>
      <c r="AY215" s="255" t="s">
        <v>162</v>
      </c>
    </row>
    <row r="216" s="2" customFormat="1" ht="21.75" customHeight="1">
      <c r="A216" s="40"/>
      <c r="B216" s="41"/>
      <c r="C216" s="228" t="s">
        <v>382</v>
      </c>
      <c r="D216" s="228" t="s">
        <v>164</v>
      </c>
      <c r="E216" s="229" t="s">
        <v>1027</v>
      </c>
      <c r="F216" s="230" t="s">
        <v>1028</v>
      </c>
      <c r="G216" s="231" t="s">
        <v>167</v>
      </c>
      <c r="H216" s="232">
        <v>16</v>
      </c>
      <c r="I216" s="233"/>
      <c r="J216" s="234">
        <f>ROUND(I216*H216,2)</f>
        <v>0</v>
      </c>
      <c r="K216" s="230" t="s">
        <v>168</v>
      </c>
      <c r="L216" s="46"/>
      <c r="M216" s="235" t="s">
        <v>19</v>
      </c>
      <c r="N216" s="236" t="s">
        <v>47</v>
      </c>
      <c r="O216" s="86"/>
      <c r="P216" s="237">
        <f>O216*H216</f>
        <v>0</v>
      </c>
      <c r="Q216" s="237">
        <v>0</v>
      </c>
      <c r="R216" s="237">
        <f>Q216*H216</f>
        <v>0</v>
      </c>
      <c r="S216" s="237">
        <v>0</v>
      </c>
      <c r="T216" s="238">
        <f>S216*H216</f>
        <v>0</v>
      </c>
      <c r="U216" s="40"/>
      <c r="V216" s="40"/>
      <c r="W216" s="40"/>
      <c r="X216" s="40"/>
      <c r="Y216" s="40"/>
      <c r="Z216" s="40"/>
      <c r="AA216" s="40"/>
      <c r="AB216" s="40"/>
      <c r="AC216" s="40"/>
      <c r="AD216" s="40"/>
      <c r="AE216" s="40"/>
      <c r="AR216" s="239" t="s">
        <v>169</v>
      </c>
      <c r="AT216" s="239" t="s">
        <v>164</v>
      </c>
      <c r="AU216" s="239" t="s">
        <v>86</v>
      </c>
      <c r="AY216" s="19" t="s">
        <v>162</v>
      </c>
      <c r="BE216" s="240">
        <f>IF(N216="základní",J216,0)</f>
        <v>0</v>
      </c>
      <c r="BF216" s="240">
        <f>IF(N216="snížená",J216,0)</f>
        <v>0</v>
      </c>
      <c r="BG216" s="240">
        <f>IF(N216="zákl. přenesená",J216,0)</f>
        <v>0</v>
      </c>
      <c r="BH216" s="240">
        <f>IF(N216="sníž. přenesená",J216,0)</f>
        <v>0</v>
      </c>
      <c r="BI216" s="240">
        <f>IF(N216="nulová",J216,0)</f>
        <v>0</v>
      </c>
      <c r="BJ216" s="19" t="s">
        <v>84</v>
      </c>
      <c r="BK216" s="240">
        <f>ROUND(I216*H216,2)</f>
        <v>0</v>
      </c>
      <c r="BL216" s="19" t="s">
        <v>169</v>
      </c>
      <c r="BM216" s="239" t="s">
        <v>2123</v>
      </c>
    </row>
    <row r="217" s="2" customFormat="1">
      <c r="A217" s="40"/>
      <c r="B217" s="41"/>
      <c r="C217" s="42"/>
      <c r="D217" s="241" t="s">
        <v>171</v>
      </c>
      <c r="E217" s="42"/>
      <c r="F217" s="242" t="s">
        <v>368</v>
      </c>
      <c r="G217" s="42"/>
      <c r="H217" s="42"/>
      <c r="I217" s="148"/>
      <c r="J217" s="42"/>
      <c r="K217" s="42"/>
      <c r="L217" s="46"/>
      <c r="M217" s="243"/>
      <c r="N217" s="244"/>
      <c r="O217" s="86"/>
      <c r="P217" s="86"/>
      <c r="Q217" s="86"/>
      <c r="R217" s="86"/>
      <c r="S217" s="86"/>
      <c r="T217" s="87"/>
      <c r="U217" s="40"/>
      <c r="V217" s="40"/>
      <c r="W217" s="40"/>
      <c r="X217" s="40"/>
      <c r="Y217" s="40"/>
      <c r="Z217" s="40"/>
      <c r="AA217" s="40"/>
      <c r="AB217" s="40"/>
      <c r="AC217" s="40"/>
      <c r="AD217" s="40"/>
      <c r="AE217" s="40"/>
      <c r="AT217" s="19" t="s">
        <v>171</v>
      </c>
      <c r="AU217" s="19" t="s">
        <v>86</v>
      </c>
    </row>
    <row r="218" s="13" customFormat="1">
      <c r="A218" s="13"/>
      <c r="B218" s="245"/>
      <c r="C218" s="246"/>
      <c r="D218" s="241" t="s">
        <v>173</v>
      </c>
      <c r="E218" s="247" t="s">
        <v>19</v>
      </c>
      <c r="F218" s="248" t="s">
        <v>2124</v>
      </c>
      <c r="G218" s="246"/>
      <c r="H218" s="249">
        <v>16</v>
      </c>
      <c r="I218" s="250"/>
      <c r="J218" s="246"/>
      <c r="K218" s="246"/>
      <c r="L218" s="251"/>
      <c r="M218" s="252"/>
      <c r="N218" s="253"/>
      <c r="O218" s="253"/>
      <c r="P218" s="253"/>
      <c r="Q218" s="253"/>
      <c r="R218" s="253"/>
      <c r="S218" s="253"/>
      <c r="T218" s="254"/>
      <c r="U218" s="13"/>
      <c r="V218" s="13"/>
      <c r="W218" s="13"/>
      <c r="X218" s="13"/>
      <c r="Y218" s="13"/>
      <c r="Z218" s="13"/>
      <c r="AA218" s="13"/>
      <c r="AB218" s="13"/>
      <c r="AC218" s="13"/>
      <c r="AD218" s="13"/>
      <c r="AE218" s="13"/>
      <c r="AT218" s="255" t="s">
        <v>173</v>
      </c>
      <c r="AU218" s="255" t="s">
        <v>86</v>
      </c>
      <c r="AV218" s="13" t="s">
        <v>86</v>
      </c>
      <c r="AW218" s="13" t="s">
        <v>37</v>
      </c>
      <c r="AX218" s="13" t="s">
        <v>76</v>
      </c>
      <c r="AY218" s="255" t="s">
        <v>162</v>
      </c>
    </row>
    <row r="219" s="15" customFormat="1">
      <c r="A219" s="15"/>
      <c r="B219" s="267"/>
      <c r="C219" s="268"/>
      <c r="D219" s="241" t="s">
        <v>173</v>
      </c>
      <c r="E219" s="269" t="s">
        <v>19</v>
      </c>
      <c r="F219" s="270" t="s">
        <v>177</v>
      </c>
      <c r="G219" s="268"/>
      <c r="H219" s="271">
        <v>16</v>
      </c>
      <c r="I219" s="272"/>
      <c r="J219" s="268"/>
      <c r="K219" s="268"/>
      <c r="L219" s="273"/>
      <c r="M219" s="274"/>
      <c r="N219" s="275"/>
      <c r="O219" s="275"/>
      <c r="P219" s="275"/>
      <c r="Q219" s="275"/>
      <c r="R219" s="275"/>
      <c r="S219" s="275"/>
      <c r="T219" s="276"/>
      <c r="U219" s="15"/>
      <c r="V219" s="15"/>
      <c r="W219" s="15"/>
      <c r="X219" s="15"/>
      <c r="Y219" s="15"/>
      <c r="Z219" s="15"/>
      <c r="AA219" s="15"/>
      <c r="AB219" s="15"/>
      <c r="AC219" s="15"/>
      <c r="AD219" s="15"/>
      <c r="AE219" s="15"/>
      <c r="AT219" s="277" t="s">
        <v>173</v>
      </c>
      <c r="AU219" s="277" t="s">
        <v>86</v>
      </c>
      <c r="AV219" s="15" t="s">
        <v>169</v>
      </c>
      <c r="AW219" s="15" t="s">
        <v>37</v>
      </c>
      <c r="AX219" s="15" t="s">
        <v>84</v>
      </c>
      <c r="AY219" s="277" t="s">
        <v>162</v>
      </c>
    </row>
    <row r="220" s="2" customFormat="1" ht="21.75" customHeight="1">
      <c r="A220" s="40"/>
      <c r="B220" s="41"/>
      <c r="C220" s="228" t="s">
        <v>387</v>
      </c>
      <c r="D220" s="228" t="s">
        <v>164</v>
      </c>
      <c r="E220" s="229" t="s">
        <v>371</v>
      </c>
      <c r="F220" s="230" t="s">
        <v>372</v>
      </c>
      <c r="G220" s="231" t="s">
        <v>167</v>
      </c>
      <c r="H220" s="232">
        <v>16</v>
      </c>
      <c r="I220" s="233"/>
      <c r="J220" s="234">
        <f>ROUND(I220*H220,2)</f>
        <v>0</v>
      </c>
      <c r="K220" s="230" t="s">
        <v>168</v>
      </c>
      <c r="L220" s="46"/>
      <c r="M220" s="235" t="s">
        <v>19</v>
      </c>
      <c r="N220" s="236" t="s">
        <v>47</v>
      </c>
      <c r="O220" s="86"/>
      <c r="P220" s="237">
        <f>O220*H220</f>
        <v>0</v>
      </c>
      <c r="Q220" s="237">
        <v>0</v>
      </c>
      <c r="R220" s="237">
        <f>Q220*H220</f>
        <v>0</v>
      </c>
      <c r="S220" s="237">
        <v>0</v>
      </c>
      <c r="T220" s="238">
        <f>S220*H220</f>
        <v>0</v>
      </c>
      <c r="U220" s="40"/>
      <c r="V220" s="40"/>
      <c r="W220" s="40"/>
      <c r="X220" s="40"/>
      <c r="Y220" s="40"/>
      <c r="Z220" s="40"/>
      <c r="AA220" s="40"/>
      <c r="AB220" s="40"/>
      <c r="AC220" s="40"/>
      <c r="AD220" s="40"/>
      <c r="AE220" s="40"/>
      <c r="AR220" s="239" t="s">
        <v>169</v>
      </c>
      <c r="AT220" s="239" t="s">
        <v>164</v>
      </c>
      <c r="AU220" s="239" t="s">
        <v>86</v>
      </c>
      <c r="AY220" s="19" t="s">
        <v>162</v>
      </c>
      <c r="BE220" s="240">
        <f>IF(N220="základní",J220,0)</f>
        <v>0</v>
      </c>
      <c r="BF220" s="240">
        <f>IF(N220="snížená",J220,0)</f>
        <v>0</v>
      </c>
      <c r="BG220" s="240">
        <f>IF(N220="zákl. přenesená",J220,0)</f>
        <v>0</v>
      </c>
      <c r="BH220" s="240">
        <f>IF(N220="sníž. přenesená",J220,0)</f>
        <v>0</v>
      </c>
      <c r="BI220" s="240">
        <f>IF(N220="nulová",J220,0)</f>
        <v>0</v>
      </c>
      <c r="BJ220" s="19" t="s">
        <v>84</v>
      </c>
      <c r="BK220" s="240">
        <f>ROUND(I220*H220,2)</f>
        <v>0</v>
      </c>
      <c r="BL220" s="19" t="s">
        <v>169</v>
      </c>
      <c r="BM220" s="239" t="s">
        <v>2125</v>
      </c>
    </row>
    <row r="221" s="2" customFormat="1">
      <c r="A221" s="40"/>
      <c r="B221" s="41"/>
      <c r="C221" s="42"/>
      <c r="D221" s="241" t="s">
        <v>171</v>
      </c>
      <c r="E221" s="42"/>
      <c r="F221" s="242" t="s">
        <v>374</v>
      </c>
      <c r="G221" s="42"/>
      <c r="H221" s="42"/>
      <c r="I221" s="148"/>
      <c r="J221" s="42"/>
      <c r="K221" s="42"/>
      <c r="L221" s="46"/>
      <c r="M221" s="243"/>
      <c r="N221" s="244"/>
      <c r="O221" s="86"/>
      <c r="P221" s="86"/>
      <c r="Q221" s="86"/>
      <c r="R221" s="86"/>
      <c r="S221" s="86"/>
      <c r="T221" s="87"/>
      <c r="U221" s="40"/>
      <c r="V221" s="40"/>
      <c r="W221" s="40"/>
      <c r="X221" s="40"/>
      <c r="Y221" s="40"/>
      <c r="Z221" s="40"/>
      <c r="AA221" s="40"/>
      <c r="AB221" s="40"/>
      <c r="AC221" s="40"/>
      <c r="AD221" s="40"/>
      <c r="AE221" s="40"/>
      <c r="AT221" s="19" t="s">
        <v>171</v>
      </c>
      <c r="AU221" s="19" t="s">
        <v>86</v>
      </c>
    </row>
    <row r="222" s="2" customFormat="1" ht="16.5" customHeight="1">
      <c r="A222" s="40"/>
      <c r="B222" s="41"/>
      <c r="C222" s="288" t="s">
        <v>393</v>
      </c>
      <c r="D222" s="288" t="s">
        <v>346</v>
      </c>
      <c r="E222" s="289" t="s">
        <v>1362</v>
      </c>
      <c r="F222" s="290" t="s">
        <v>377</v>
      </c>
      <c r="G222" s="291" t="s">
        <v>378</v>
      </c>
      <c r="H222" s="292">
        <v>0.23999999999999999</v>
      </c>
      <c r="I222" s="293"/>
      <c r="J222" s="294">
        <f>ROUND(I222*H222,2)</f>
        <v>0</v>
      </c>
      <c r="K222" s="290" t="s">
        <v>168</v>
      </c>
      <c r="L222" s="295"/>
      <c r="M222" s="296" t="s">
        <v>19</v>
      </c>
      <c r="N222" s="297" t="s">
        <v>47</v>
      </c>
      <c r="O222" s="86"/>
      <c r="P222" s="237">
        <f>O222*H222</f>
        <v>0</v>
      </c>
      <c r="Q222" s="237">
        <v>0.001</v>
      </c>
      <c r="R222" s="237">
        <f>Q222*H222</f>
        <v>0.00024000000000000001</v>
      </c>
      <c r="S222" s="237">
        <v>0</v>
      </c>
      <c r="T222" s="238">
        <f>S222*H222</f>
        <v>0</v>
      </c>
      <c r="U222" s="40"/>
      <c r="V222" s="40"/>
      <c r="W222" s="40"/>
      <c r="X222" s="40"/>
      <c r="Y222" s="40"/>
      <c r="Z222" s="40"/>
      <c r="AA222" s="40"/>
      <c r="AB222" s="40"/>
      <c r="AC222" s="40"/>
      <c r="AD222" s="40"/>
      <c r="AE222" s="40"/>
      <c r="AR222" s="239" t="s">
        <v>211</v>
      </c>
      <c r="AT222" s="239" t="s">
        <v>346</v>
      </c>
      <c r="AU222" s="239" t="s">
        <v>86</v>
      </c>
      <c r="AY222" s="19" t="s">
        <v>162</v>
      </c>
      <c r="BE222" s="240">
        <f>IF(N222="základní",J222,0)</f>
        <v>0</v>
      </c>
      <c r="BF222" s="240">
        <f>IF(N222="snížená",J222,0)</f>
        <v>0</v>
      </c>
      <c r="BG222" s="240">
        <f>IF(N222="zákl. přenesená",J222,0)</f>
        <v>0</v>
      </c>
      <c r="BH222" s="240">
        <f>IF(N222="sníž. přenesená",J222,0)</f>
        <v>0</v>
      </c>
      <c r="BI222" s="240">
        <f>IF(N222="nulová",J222,0)</f>
        <v>0</v>
      </c>
      <c r="BJ222" s="19" t="s">
        <v>84</v>
      </c>
      <c r="BK222" s="240">
        <f>ROUND(I222*H222,2)</f>
        <v>0</v>
      </c>
      <c r="BL222" s="19" t="s">
        <v>169</v>
      </c>
      <c r="BM222" s="239" t="s">
        <v>2126</v>
      </c>
    </row>
    <row r="223" s="13" customFormat="1">
      <c r="A223" s="13"/>
      <c r="B223" s="245"/>
      <c r="C223" s="246"/>
      <c r="D223" s="241" t="s">
        <v>173</v>
      </c>
      <c r="E223" s="246"/>
      <c r="F223" s="248" t="s">
        <v>2127</v>
      </c>
      <c r="G223" s="246"/>
      <c r="H223" s="249">
        <v>0.23999999999999999</v>
      </c>
      <c r="I223" s="250"/>
      <c r="J223" s="246"/>
      <c r="K223" s="246"/>
      <c r="L223" s="251"/>
      <c r="M223" s="252"/>
      <c r="N223" s="253"/>
      <c r="O223" s="253"/>
      <c r="P223" s="253"/>
      <c r="Q223" s="253"/>
      <c r="R223" s="253"/>
      <c r="S223" s="253"/>
      <c r="T223" s="254"/>
      <c r="U223" s="13"/>
      <c r="V223" s="13"/>
      <c r="W223" s="13"/>
      <c r="X223" s="13"/>
      <c r="Y223" s="13"/>
      <c r="Z223" s="13"/>
      <c r="AA223" s="13"/>
      <c r="AB223" s="13"/>
      <c r="AC223" s="13"/>
      <c r="AD223" s="13"/>
      <c r="AE223" s="13"/>
      <c r="AT223" s="255" t="s">
        <v>173</v>
      </c>
      <c r="AU223" s="255" t="s">
        <v>86</v>
      </c>
      <c r="AV223" s="13" t="s">
        <v>86</v>
      </c>
      <c r="AW223" s="13" t="s">
        <v>4</v>
      </c>
      <c r="AX223" s="13" t="s">
        <v>84</v>
      </c>
      <c r="AY223" s="255" t="s">
        <v>162</v>
      </c>
    </row>
    <row r="224" s="12" customFormat="1" ht="22.8" customHeight="1">
      <c r="A224" s="12"/>
      <c r="B224" s="212"/>
      <c r="C224" s="213"/>
      <c r="D224" s="214" t="s">
        <v>75</v>
      </c>
      <c r="E224" s="226" t="s">
        <v>86</v>
      </c>
      <c r="F224" s="226" t="s">
        <v>381</v>
      </c>
      <c r="G224" s="213"/>
      <c r="H224" s="213"/>
      <c r="I224" s="216"/>
      <c r="J224" s="227">
        <f>BK224</f>
        <v>0</v>
      </c>
      <c r="K224" s="213"/>
      <c r="L224" s="218"/>
      <c r="M224" s="219"/>
      <c r="N224" s="220"/>
      <c r="O224" s="220"/>
      <c r="P224" s="221">
        <f>SUM(P225:P227)</f>
        <v>0</v>
      </c>
      <c r="Q224" s="220"/>
      <c r="R224" s="221">
        <f>SUM(R225:R227)</f>
        <v>0.72790250000000001</v>
      </c>
      <c r="S224" s="220"/>
      <c r="T224" s="222">
        <f>SUM(T225:T227)</f>
        <v>0</v>
      </c>
      <c r="U224" s="12"/>
      <c r="V224" s="12"/>
      <c r="W224" s="12"/>
      <c r="X224" s="12"/>
      <c r="Y224" s="12"/>
      <c r="Z224" s="12"/>
      <c r="AA224" s="12"/>
      <c r="AB224" s="12"/>
      <c r="AC224" s="12"/>
      <c r="AD224" s="12"/>
      <c r="AE224" s="12"/>
      <c r="AR224" s="223" t="s">
        <v>84</v>
      </c>
      <c r="AT224" s="224" t="s">
        <v>75</v>
      </c>
      <c r="AU224" s="224" t="s">
        <v>84</v>
      </c>
      <c r="AY224" s="223" t="s">
        <v>162</v>
      </c>
      <c r="BK224" s="225">
        <f>SUM(BK225:BK227)</f>
        <v>0</v>
      </c>
    </row>
    <row r="225" s="2" customFormat="1" ht="33" customHeight="1">
      <c r="A225" s="40"/>
      <c r="B225" s="41"/>
      <c r="C225" s="228" t="s">
        <v>398</v>
      </c>
      <c r="D225" s="228" t="s">
        <v>164</v>
      </c>
      <c r="E225" s="229" t="s">
        <v>2128</v>
      </c>
      <c r="F225" s="230" t="s">
        <v>2129</v>
      </c>
      <c r="G225" s="231" t="s">
        <v>219</v>
      </c>
      <c r="H225" s="232">
        <v>0.25</v>
      </c>
      <c r="I225" s="233"/>
      <c r="J225" s="234">
        <f>ROUND(I225*H225,2)</f>
        <v>0</v>
      </c>
      <c r="K225" s="230" t="s">
        <v>19</v>
      </c>
      <c r="L225" s="46"/>
      <c r="M225" s="235" t="s">
        <v>19</v>
      </c>
      <c r="N225" s="236" t="s">
        <v>47</v>
      </c>
      <c r="O225" s="86"/>
      <c r="P225" s="237">
        <f>O225*H225</f>
        <v>0</v>
      </c>
      <c r="Q225" s="237">
        <v>2.91161</v>
      </c>
      <c r="R225" s="237">
        <f>Q225*H225</f>
        <v>0.72790250000000001</v>
      </c>
      <c r="S225" s="237">
        <v>0</v>
      </c>
      <c r="T225" s="238">
        <f>S225*H225</f>
        <v>0</v>
      </c>
      <c r="U225" s="40"/>
      <c r="V225" s="40"/>
      <c r="W225" s="40"/>
      <c r="X225" s="40"/>
      <c r="Y225" s="40"/>
      <c r="Z225" s="40"/>
      <c r="AA225" s="40"/>
      <c r="AB225" s="40"/>
      <c r="AC225" s="40"/>
      <c r="AD225" s="40"/>
      <c r="AE225" s="40"/>
      <c r="AR225" s="239" t="s">
        <v>169</v>
      </c>
      <c r="AT225" s="239" t="s">
        <v>164</v>
      </c>
      <c r="AU225" s="239" t="s">
        <v>86</v>
      </c>
      <c r="AY225" s="19" t="s">
        <v>162</v>
      </c>
      <c r="BE225" s="240">
        <f>IF(N225="základní",J225,0)</f>
        <v>0</v>
      </c>
      <c r="BF225" s="240">
        <f>IF(N225="snížená",J225,0)</f>
        <v>0</v>
      </c>
      <c r="BG225" s="240">
        <f>IF(N225="zákl. přenesená",J225,0)</f>
        <v>0</v>
      </c>
      <c r="BH225" s="240">
        <f>IF(N225="sníž. přenesená",J225,0)</f>
        <v>0</v>
      </c>
      <c r="BI225" s="240">
        <f>IF(N225="nulová",J225,0)</f>
        <v>0</v>
      </c>
      <c r="BJ225" s="19" t="s">
        <v>84</v>
      </c>
      <c r="BK225" s="240">
        <f>ROUND(I225*H225,2)</f>
        <v>0</v>
      </c>
      <c r="BL225" s="19" t="s">
        <v>169</v>
      </c>
      <c r="BM225" s="239" t="s">
        <v>2130</v>
      </c>
    </row>
    <row r="226" s="2" customFormat="1">
      <c r="A226" s="40"/>
      <c r="B226" s="41"/>
      <c r="C226" s="42"/>
      <c r="D226" s="241" t="s">
        <v>356</v>
      </c>
      <c r="E226" s="42"/>
      <c r="F226" s="242" t="s">
        <v>2131</v>
      </c>
      <c r="G226" s="42"/>
      <c r="H226" s="42"/>
      <c r="I226" s="148"/>
      <c r="J226" s="42"/>
      <c r="K226" s="42"/>
      <c r="L226" s="46"/>
      <c r="M226" s="243"/>
      <c r="N226" s="244"/>
      <c r="O226" s="86"/>
      <c r="P226" s="86"/>
      <c r="Q226" s="86"/>
      <c r="R226" s="86"/>
      <c r="S226" s="86"/>
      <c r="T226" s="87"/>
      <c r="U226" s="40"/>
      <c r="V226" s="40"/>
      <c r="W226" s="40"/>
      <c r="X226" s="40"/>
      <c r="Y226" s="40"/>
      <c r="Z226" s="40"/>
      <c r="AA226" s="40"/>
      <c r="AB226" s="40"/>
      <c r="AC226" s="40"/>
      <c r="AD226" s="40"/>
      <c r="AE226" s="40"/>
      <c r="AT226" s="19" t="s">
        <v>356</v>
      </c>
      <c r="AU226" s="19" t="s">
        <v>86</v>
      </c>
    </row>
    <row r="227" s="13" customFormat="1">
      <c r="A227" s="13"/>
      <c r="B227" s="245"/>
      <c r="C227" s="246"/>
      <c r="D227" s="241" t="s">
        <v>173</v>
      </c>
      <c r="E227" s="247" t="s">
        <v>19</v>
      </c>
      <c r="F227" s="248" t="s">
        <v>2132</v>
      </c>
      <c r="G227" s="246"/>
      <c r="H227" s="249">
        <v>0.25</v>
      </c>
      <c r="I227" s="250"/>
      <c r="J227" s="246"/>
      <c r="K227" s="246"/>
      <c r="L227" s="251"/>
      <c r="M227" s="252"/>
      <c r="N227" s="253"/>
      <c r="O227" s="253"/>
      <c r="P227" s="253"/>
      <c r="Q227" s="253"/>
      <c r="R227" s="253"/>
      <c r="S227" s="253"/>
      <c r="T227" s="254"/>
      <c r="U227" s="13"/>
      <c r="V227" s="13"/>
      <c r="W227" s="13"/>
      <c r="X227" s="13"/>
      <c r="Y227" s="13"/>
      <c r="Z227" s="13"/>
      <c r="AA227" s="13"/>
      <c r="AB227" s="13"/>
      <c r="AC227" s="13"/>
      <c r="AD227" s="13"/>
      <c r="AE227" s="13"/>
      <c r="AT227" s="255" t="s">
        <v>173</v>
      </c>
      <c r="AU227" s="255" t="s">
        <v>86</v>
      </c>
      <c r="AV227" s="13" t="s">
        <v>86</v>
      </c>
      <c r="AW227" s="13" t="s">
        <v>37</v>
      </c>
      <c r="AX227" s="13" t="s">
        <v>84</v>
      </c>
      <c r="AY227" s="255" t="s">
        <v>162</v>
      </c>
    </row>
    <row r="228" s="12" customFormat="1" ht="22.8" customHeight="1">
      <c r="A228" s="12"/>
      <c r="B228" s="212"/>
      <c r="C228" s="213"/>
      <c r="D228" s="214" t="s">
        <v>75</v>
      </c>
      <c r="E228" s="226" t="s">
        <v>176</v>
      </c>
      <c r="F228" s="226" t="s">
        <v>392</v>
      </c>
      <c r="G228" s="213"/>
      <c r="H228" s="213"/>
      <c r="I228" s="216"/>
      <c r="J228" s="227">
        <f>BK228</f>
        <v>0</v>
      </c>
      <c r="K228" s="213"/>
      <c r="L228" s="218"/>
      <c r="M228" s="219"/>
      <c r="N228" s="220"/>
      <c r="O228" s="220"/>
      <c r="P228" s="221">
        <f>SUM(P229:P232)</f>
        <v>0</v>
      </c>
      <c r="Q228" s="220"/>
      <c r="R228" s="221">
        <f>SUM(R229:R232)</f>
        <v>19.283999999999999</v>
      </c>
      <c r="S228" s="220"/>
      <c r="T228" s="222">
        <f>SUM(T229:T232)</f>
        <v>0</v>
      </c>
      <c r="U228" s="12"/>
      <c r="V228" s="12"/>
      <c r="W228" s="12"/>
      <c r="X228" s="12"/>
      <c r="Y228" s="12"/>
      <c r="Z228" s="12"/>
      <c r="AA228" s="12"/>
      <c r="AB228" s="12"/>
      <c r="AC228" s="12"/>
      <c r="AD228" s="12"/>
      <c r="AE228" s="12"/>
      <c r="AR228" s="223" t="s">
        <v>84</v>
      </c>
      <c r="AT228" s="224" t="s">
        <v>75</v>
      </c>
      <c r="AU228" s="224" t="s">
        <v>84</v>
      </c>
      <c r="AY228" s="223" t="s">
        <v>162</v>
      </c>
      <c r="BK228" s="225">
        <f>SUM(BK229:BK232)</f>
        <v>0</v>
      </c>
    </row>
    <row r="229" s="2" customFormat="1" ht="21.75" customHeight="1">
      <c r="A229" s="40"/>
      <c r="B229" s="41"/>
      <c r="C229" s="228" t="s">
        <v>404</v>
      </c>
      <c r="D229" s="228" t="s">
        <v>164</v>
      </c>
      <c r="E229" s="229" t="s">
        <v>2133</v>
      </c>
      <c r="F229" s="230" t="s">
        <v>2134</v>
      </c>
      <c r="G229" s="231" t="s">
        <v>390</v>
      </c>
      <c r="H229" s="232">
        <v>1</v>
      </c>
      <c r="I229" s="233"/>
      <c r="J229" s="234">
        <f>ROUND(I229*H229,2)</f>
        <v>0</v>
      </c>
      <c r="K229" s="230" t="s">
        <v>19</v>
      </c>
      <c r="L229" s="46"/>
      <c r="M229" s="235" t="s">
        <v>19</v>
      </c>
      <c r="N229" s="236" t="s">
        <v>47</v>
      </c>
      <c r="O229" s="86"/>
      <c r="P229" s="237">
        <f>O229*H229</f>
        <v>0</v>
      </c>
      <c r="Q229" s="237">
        <v>8.0939999999999994</v>
      </c>
      <c r="R229" s="237">
        <f>Q229*H229</f>
        <v>8.0939999999999994</v>
      </c>
      <c r="S229" s="237">
        <v>0</v>
      </c>
      <c r="T229" s="238">
        <f>S229*H229</f>
        <v>0</v>
      </c>
      <c r="U229" s="40"/>
      <c r="V229" s="40"/>
      <c r="W229" s="40"/>
      <c r="X229" s="40"/>
      <c r="Y229" s="40"/>
      <c r="Z229" s="40"/>
      <c r="AA229" s="40"/>
      <c r="AB229" s="40"/>
      <c r="AC229" s="40"/>
      <c r="AD229" s="40"/>
      <c r="AE229" s="40"/>
      <c r="AR229" s="239" t="s">
        <v>169</v>
      </c>
      <c r="AT229" s="239" t="s">
        <v>164</v>
      </c>
      <c r="AU229" s="239" t="s">
        <v>86</v>
      </c>
      <c r="AY229" s="19" t="s">
        <v>162</v>
      </c>
      <c r="BE229" s="240">
        <f>IF(N229="základní",J229,0)</f>
        <v>0</v>
      </c>
      <c r="BF229" s="240">
        <f>IF(N229="snížená",J229,0)</f>
        <v>0</v>
      </c>
      <c r="BG229" s="240">
        <f>IF(N229="zákl. přenesená",J229,0)</f>
        <v>0</v>
      </c>
      <c r="BH229" s="240">
        <f>IF(N229="sníž. přenesená",J229,0)</f>
        <v>0</v>
      </c>
      <c r="BI229" s="240">
        <f>IF(N229="nulová",J229,0)</f>
        <v>0</v>
      </c>
      <c r="BJ229" s="19" t="s">
        <v>84</v>
      </c>
      <c r="BK229" s="240">
        <f>ROUND(I229*H229,2)</f>
        <v>0</v>
      </c>
      <c r="BL229" s="19" t="s">
        <v>169</v>
      </c>
      <c r="BM229" s="239" t="s">
        <v>2135</v>
      </c>
    </row>
    <row r="230" s="2" customFormat="1">
      <c r="A230" s="40"/>
      <c r="B230" s="41"/>
      <c r="C230" s="42"/>
      <c r="D230" s="241" t="s">
        <v>356</v>
      </c>
      <c r="E230" s="42"/>
      <c r="F230" s="242" t="s">
        <v>2136</v>
      </c>
      <c r="G230" s="42"/>
      <c r="H230" s="42"/>
      <c r="I230" s="148"/>
      <c r="J230" s="42"/>
      <c r="K230" s="42"/>
      <c r="L230" s="46"/>
      <c r="M230" s="243"/>
      <c r="N230" s="244"/>
      <c r="O230" s="86"/>
      <c r="P230" s="86"/>
      <c r="Q230" s="86"/>
      <c r="R230" s="86"/>
      <c r="S230" s="86"/>
      <c r="T230" s="87"/>
      <c r="U230" s="40"/>
      <c r="V230" s="40"/>
      <c r="W230" s="40"/>
      <c r="X230" s="40"/>
      <c r="Y230" s="40"/>
      <c r="Z230" s="40"/>
      <c r="AA230" s="40"/>
      <c r="AB230" s="40"/>
      <c r="AC230" s="40"/>
      <c r="AD230" s="40"/>
      <c r="AE230" s="40"/>
      <c r="AT230" s="19" t="s">
        <v>356</v>
      </c>
      <c r="AU230" s="19" t="s">
        <v>86</v>
      </c>
    </row>
    <row r="231" s="2" customFormat="1" ht="21.75" customHeight="1">
      <c r="A231" s="40"/>
      <c r="B231" s="41"/>
      <c r="C231" s="228" t="s">
        <v>411</v>
      </c>
      <c r="D231" s="228" t="s">
        <v>164</v>
      </c>
      <c r="E231" s="229" t="s">
        <v>2137</v>
      </c>
      <c r="F231" s="230" t="s">
        <v>2138</v>
      </c>
      <c r="G231" s="231" t="s">
        <v>390</v>
      </c>
      <c r="H231" s="232">
        <v>1</v>
      </c>
      <c r="I231" s="233"/>
      <c r="J231" s="234">
        <f>ROUND(I231*H231,2)</f>
        <v>0</v>
      </c>
      <c r="K231" s="230" t="s">
        <v>19</v>
      </c>
      <c r="L231" s="46"/>
      <c r="M231" s="235" t="s">
        <v>19</v>
      </c>
      <c r="N231" s="236" t="s">
        <v>47</v>
      </c>
      <c r="O231" s="86"/>
      <c r="P231" s="237">
        <f>O231*H231</f>
        <v>0</v>
      </c>
      <c r="Q231" s="237">
        <v>11.19</v>
      </c>
      <c r="R231" s="237">
        <f>Q231*H231</f>
        <v>11.19</v>
      </c>
      <c r="S231" s="237">
        <v>0</v>
      </c>
      <c r="T231" s="238">
        <f>S231*H231</f>
        <v>0</v>
      </c>
      <c r="U231" s="40"/>
      <c r="V231" s="40"/>
      <c r="W231" s="40"/>
      <c r="X231" s="40"/>
      <c r="Y231" s="40"/>
      <c r="Z231" s="40"/>
      <c r="AA231" s="40"/>
      <c r="AB231" s="40"/>
      <c r="AC231" s="40"/>
      <c r="AD231" s="40"/>
      <c r="AE231" s="40"/>
      <c r="AR231" s="239" t="s">
        <v>169</v>
      </c>
      <c r="AT231" s="239" t="s">
        <v>164</v>
      </c>
      <c r="AU231" s="239" t="s">
        <v>86</v>
      </c>
      <c r="AY231" s="19" t="s">
        <v>162</v>
      </c>
      <c r="BE231" s="240">
        <f>IF(N231="základní",J231,0)</f>
        <v>0</v>
      </c>
      <c r="BF231" s="240">
        <f>IF(N231="snížená",J231,0)</f>
        <v>0</v>
      </c>
      <c r="BG231" s="240">
        <f>IF(N231="zákl. přenesená",J231,0)</f>
        <v>0</v>
      </c>
      <c r="BH231" s="240">
        <f>IF(N231="sníž. přenesená",J231,0)</f>
        <v>0</v>
      </c>
      <c r="BI231" s="240">
        <f>IF(N231="nulová",J231,0)</f>
        <v>0</v>
      </c>
      <c r="BJ231" s="19" t="s">
        <v>84</v>
      </c>
      <c r="BK231" s="240">
        <f>ROUND(I231*H231,2)</f>
        <v>0</v>
      </c>
      <c r="BL231" s="19" t="s">
        <v>169</v>
      </c>
      <c r="BM231" s="239" t="s">
        <v>2139</v>
      </c>
    </row>
    <row r="232" s="2" customFormat="1">
      <c r="A232" s="40"/>
      <c r="B232" s="41"/>
      <c r="C232" s="42"/>
      <c r="D232" s="241" t="s">
        <v>356</v>
      </c>
      <c r="E232" s="42"/>
      <c r="F232" s="242" t="s">
        <v>2140</v>
      </c>
      <c r="G232" s="42"/>
      <c r="H232" s="42"/>
      <c r="I232" s="148"/>
      <c r="J232" s="42"/>
      <c r="K232" s="42"/>
      <c r="L232" s="46"/>
      <c r="M232" s="243"/>
      <c r="N232" s="244"/>
      <c r="O232" s="86"/>
      <c r="P232" s="86"/>
      <c r="Q232" s="86"/>
      <c r="R232" s="86"/>
      <c r="S232" s="86"/>
      <c r="T232" s="87"/>
      <c r="U232" s="40"/>
      <c r="V232" s="40"/>
      <c r="W232" s="40"/>
      <c r="X232" s="40"/>
      <c r="Y232" s="40"/>
      <c r="Z232" s="40"/>
      <c r="AA232" s="40"/>
      <c r="AB232" s="40"/>
      <c r="AC232" s="40"/>
      <c r="AD232" s="40"/>
      <c r="AE232" s="40"/>
      <c r="AT232" s="19" t="s">
        <v>356</v>
      </c>
      <c r="AU232" s="19" t="s">
        <v>86</v>
      </c>
    </row>
    <row r="233" s="12" customFormat="1" ht="22.8" customHeight="1">
      <c r="A233" s="12"/>
      <c r="B233" s="212"/>
      <c r="C233" s="213"/>
      <c r="D233" s="214" t="s">
        <v>75</v>
      </c>
      <c r="E233" s="226" t="s">
        <v>169</v>
      </c>
      <c r="F233" s="226" t="s">
        <v>403</v>
      </c>
      <c r="G233" s="213"/>
      <c r="H233" s="213"/>
      <c r="I233" s="216"/>
      <c r="J233" s="227">
        <f>BK233</f>
        <v>0</v>
      </c>
      <c r="K233" s="213"/>
      <c r="L233" s="218"/>
      <c r="M233" s="219"/>
      <c r="N233" s="220"/>
      <c r="O233" s="220"/>
      <c r="P233" s="221">
        <f>SUM(P234:P266)</f>
        <v>0</v>
      </c>
      <c r="Q233" s="220"/>
      <c r="R233" s="221">
        <f>SUM(R234:R266)</f>
        <v>7.1582488900000003</v>
      </c>
      <c r="S233" s="220"/>
      <c r="T233" s="222">
        <f>SUM(T234:T266)</f>
        <v>0</v>
      </c>
      <c r="U233" s="12"/>
      <c r="V233" s="12"/>
      <c r="W233" s="12"/>
      <c r="X233" s="12"/>
      <c r="Y233" s="12"/>
      <c r="Z233" s="12"/>
      <c r="AA233" s="12"/>
      <c r="AB233" s="12"/>
      <c r="AC233" s="12"/>
      <c r="AD233" s="12"/>
      <c r="AE233" s="12"/>
      <c r="AR233" s="223" t="s">
        <v>84</v>
      </c>
      <c r="AT233" s="224" t="s">
        <v>75</v>
      </c>
      <c r="AU233" s="224" t="s">
        <v>84</v>
      </c>
      <c r="AY233" s="223" t="s">
        <v>162</v>
      </c>
      <c r="BK233" s="225">
        <f>SUM(BK234:BK266)</f>
        <v>0</v>
      </c>
    </row>
    <row r="234" s="2" customFormat="1" ht="16.5" customHeight="1">
      <c r="A234" s="40"/>
      <c r="B234" s="41"/>
      <c r="C234" s="228" t="s">
        <v>417</v>
      </c>
      <c r="D234" s="228" t="s">
        <v>164</v>
      </c>
      <c r="E234" s="229" t="s">
        <v>405</v>
      </c>
      <c r="F234" s="230" t="s">
        <v>406</v>
      </c>
      <c r="G234" s="231" t="s">
        <v>219</v>
      </c>
      <c r="H234" s="232">
        <v>1.2569999999999999</v>
      </c>
      <c r="I234" s="233"/>
      <c r="J234" s="234">
        <f>ROUND(I234*H234,2)</f>
        <v>0</v>
      </c>
      <c r="K234" s="230" t="s">
        <v>168</v>
      </c>
      <c r="L234" s="46"/>
      <c r="M234" s="235" t="s">
        <v>19</v>
      </c>
      <c r="N234" s="236" t="s">
        <v>47</v>
      </c>
      <c r="O234" s="86"/>
      <c r="P234" s="237">
        <f>O234*H234</f>
        <v>0</v>
      </c>
      <c r="Q234" s="237">
        <v>1.8907700000000001</v>
      </c>
      <c r="R234" s="237">
        <f>Q234*H234</f>
        <v>2.37669789</v>
      </c>
      <c r="S234" s="237">
        <v>0</v>
      </c>
      <c r="T234" s="238">
        <f>S234*H234</f>
        <v>0</v>
      </c>
      <c r="U234" s="40"/>
      <c r="V234" s="40"/>
      <c r="W234" s="40"/>
      <c r="X234" s="40"/>
      <c r="Y234" s="40"/>
      <c r="Z234" s="40"/>
      <c r="AA234" s="40"/>
      <c r="AB234" s="40"/>
      <c r="AC234" s="40"/>
      <c r="AD234" s="40"/>
      <c r="AE234" s="40"/>
      <c r="AR234" s="239" t="s">
        <v>169</v>
      </c>
      <c r="AT234" s="239" t="s">
        <v>164</v>
      </c>
      <c r="AU234" s="239" t="s">
        <v>86</v>
      </c>
      <c r="AY234" s="19" t="s">
        <v>162</v>
      </c>
      <c r="BE234" s="240">
        <f>IF(N234="základní",J234,0)</f>
        <v>0</v>
      </c>
      <c r="BF234" s="240">
        <f>IF(N234="snížená",J234,0)</f>
        <v>0</v>
      </c>
      <c r="BG234" s="240">
        <f>IF(N234="zákl. přenesená",J234,0)</f>
        <v>0</v>
      </c>
      <c r="BH234" s="240">
        <f>IF(N234="sníž. přenesená",J234,0)</f>
        <v>0</v>
      </c>
      <c r="BI234" s="240">
        <f>IF(N234="nulová",J234,0)</f>
        <v>0</v>
      </c>
      <c r="BJ234" s="19" t="s">
        <v>84</v>
      </c>
      <c r="BK234" s="240">
        <f>ROUND(I234*H234,2)</f>
        <v>0</v>
      </c>
      <c r="BL234" s="19" t="s">
        <v>169</v>
      </c>
      <c r="BM234" s="239" t="s">
        <v>2141</v>
      </c>
    </row>
    <row r="235" s="2" customFormat="1">
      <c r="A235" s="40"/>
      <c r="B235" s="41"/>
      <c r="C235" s="42"/>
      <c r="D235" s="241" t="s">
        <v>171</v>
      </c>
      <c r="E235" s="42"/>
      <c r="F235" s="242" t="s">
        <v>408</v>
      </c>
      <c r="G235" s="42"/>
      <c r="H235" s="42"/>
      <c r="I235" s="148"/>
      <c r="J235" s="42"/>
      <c r="K235" s="42"/>
      <c r="L235" s="46"/>
      <c r="M235" s="243"/>
      <c r="N235" s="244"/>
      <c r="O235" s="86"/>
      <c r="P235" s="86"/>
      <c r="Q235" s="86"/>
      <c r="R235" s="86"/>
      <c r="S235" s="86"/>
      <c r="T235" s="87"/>
      <c r="U235" s="40"/>
      <c r="V235" s="40"/>
      <c r="W235" s="40"/>
      <c r="X235" s="40"/>
      <c r="Y235" s="40"/>
      <c r="Z235" s="40"/>
      <c r="AA235" s="40"/>
      <c r="AB235" s="40"/>
      <c r="AC235" s="40"/>
      <c r="AD235" s="40"/>
      <c r="AE235" s="40"/>
      <c r="AT235" s="19" t="s">
        <v>171</v>
      </c>
      <c r="AU235" s="19" t="s">
        <v>86</v>
      </c>
    </row>
    <row r="236" s="13" customFormat="1">
      <c r="A236" s="13"/>
      <c r="B236" s="245"/>
      <c r="C236" s="246"/>
      <c r="D236" s="241" t="s">
        <v>173</v>
      </c>
      <c r="E236" s="247" t="s">
        <v>19</v>
      </c>
      <c r="F236" s="248" t="s">
        <v>2142</v>
      </c>
      <c r="G236" s="246"/>
      <c r="H236" s="249">
        <v>0.24199999999999999</v>
      </c>
      <c r="I236" s="250"/>
      <c r="J236" s="246"/>
      <c r="K236" s="246"/>
      <c r="L236" s="251"/>
      <c r="M236" s="252"/>
      <c r="N236" s="253"/>
      <c r="O236" s="253"/>
      <c r="P236" s="253"/>
      <c r="Q236" s="253"/>
      <c r="R236" s="253"/>
      <c r="S236" s="253"/>
      <c r="T236" s="254"/>
      <c r="U236" s="13"/>
      <c r="V236" s="13"/>
      <c r="W236" s="13"/>
      <c r="X236" s="13"/>
      <c r="Y236" s="13"/>
      <c r="Z236" s="13"/>
      <c r="AA236" s="13"/>
      <c r="AB236" s="13"/>
      <c r="AC236" s="13"/>
      <c r="AD236" s="13"/>
      <c r="AE236" s="13"/>
      <c r="AT236" s="255" t="s">
        <v>173</v>
      </c>
      <c r="AU236" s="255" t="s">
        <v>86</v>
      </c>
      <c r="AV236" s="13" t="s">
        <v>86</v>
      </c>
      <c r="AW236" s="13" t="s">
        <v>37</v>
      </c>
      <c r="AX236" s="13" t="s">
        <v>76</v>
      </c>
      <c r="AY236" s="255" t="s">
        <v>162</v>
      </c>
    </row>
    <row r="237" s="13" customFormat="1">
      <c r="A237" s="13"/>
      <c r="B237" s="245"/>
      <c r="C237" s="246"/>
      <c r="D237" s="241" t="s">
        <v>173</v>
      </c>
      <c r="E237" s="247" t="s">
        <v>19</v>
      </c>
      <c r="F237" s="248" t="s">
        <v>2143</v>
      </c>
      <c r="G237" s="246"/>
      <c r="H237" s="249">
        <v>0.36499999999999999</v>
      </c>
      <c r="I237" s="250"/>
      <c r="J237" s="246"/>
      <c r="K237" s="246"/>
      <c r="L237" s="251"/>
      <c r="M237" s="252"/>
      <c r="N237" s="253"/>
      <c r="O237" s="253"/>
      <c r="P237" s="253"/>
      <c r="Q237" s="253"/>
      <c r="R237" s="253"/>
      <c r="S237" s="253"/>
      <c r="T237" s="254"/>
      <c r="U237" s="13"/>
      <c r="V237" s="13"/>
      <c r="W237" s="13"/>
      <c r="X237" s="13"/>
      <c r="Y237" s="13"/>
      <c r="Z237" s="13"/>
      <c r="AA237" s="13"/>
      <c r="AB237" s="13"/>
      <c r="AC237" s="13"/>
      <c r="AD237" s="13"/>
      <c r="AE237" s="13"/>
      <c r="AT237" s="255" t="s">
        <v>173</v>
      </c>
      <c r="AU237" s="255" t="s">
        <v>86</v>
      </c>
      <c r="AV237" s="13" t="s">
        <v>86</v>
      </c>
      <c r="AW237" s="13" t="s">
        <v>37</v>
      </c>
      <c r="AX237" s="13" t="s">
        <v>76</v>
      </c>
      <c r="AY237" s="255" t="s">
        <v>162</v>
      </c>
    </row>
    <row r="238" s="13" customFormat="1">
      <c r="A238" s="13"/>
      <c r="B238" s="245"/>
      <c r="C238" s="246"/>
      <c r="D238" s="241" t="s">
        <v>173</v>
      </c>
      <c r="E238" s="247" t="s">
        <v>19</v>
      </c>
      <c r="F238" s="248" t="s">
        <v>2144</v>
      </c>
      <c r="G238" s="246"/>
      <c r="H238" s="249">
        <v>0.65000000000000002</v>
      </c>
      <c r="I238" s="250"/>
      <c r="J238" s="246"/>
      <c r="K238" s="246"/>
      <c r="L238" s="251"/>
      <c r="M238" s="252"/>
      <c r="N238" s="253"/>
      <c r="O238" s="253"/>
      <c r="P238" s="253"/>
      <c r="Q238" s="253"/>
      <c r="R238" s="253"/>
      <c r="S238" s="253"/>
      <c r="T238" s="254"/>
      <c r="U238" s="13"/>
      <c r="V238" s="13"/>
      <c r="W238" s="13"/>
      <c r="X238" s="13"/>
      <c r="Y238" s="13"/>
      <c r="Z238" s="13"/>
      <c r="AA238" s="13"/>
      <c r="AB238" s="13"/>
      <c r="AC238" s="13"/>
      <c r="AD238" s="13"/>
      <c r="AE238" s="13"/>
      <c r="AT238" s="255" t="s">
        <v>173</v>
      </c>
      <c r="AU238" s="255" t="s">
        <v>86</v>
      </c>
      <c r="AV238" s="13" t="s">
        <v>86</v>
      </c>
      <c r="AW238" s="13" t="s">
        <v>37</v>
      </c>
      <c r="AX238" s="13" t="s">
        <v>76</v>
      </c>
      <c r="AY238" s="255" t="s">
        <v>162</v>
      </c>
    </row>
    <row r="239" s="15" customFormat="1">
      <c r="A239" s="15"/>
      <c r="B239" s="267"/>
      <c r="C239" s="268"/>
      <c r="D239" s="241" t="s">
        <v>173</v>
      </c>
      <c r="E239" s="269" t="s">
        <v>19</v>
      </c>
      <c r="F239" s="270" t="s">
        <v>177</v>
      </c>
      <c r="G239" s="268"/>
      <c r="H239" s="271">
        <v>1.2569999999999999</v>
      </c>
      <c r="I239" s="272"/>
      <c r="J239" s="268"/>
      <c r="K239" s="268"/>
      <c r="L239" s="273"/>
      <c r="M239" s="274"/>
      <c r="N239" s="275"/>
      <c r="O239" s="275"/>
      <c r="P239" s="275"/>
      <c r="Q239" s="275"/>
      <c r="R239" s="275"/>
      <c r="S239" s="275"/>
      <c r="T239" s="276"/>
      <c r="U239" s="15"/>
      <c r="V239" s="15"/>
      <c r="W239" s="15"/>
      <c r="X239" s="15"/>
      <c r="Y239" s="15"/>
      <c r="Z239" s="15"/>
      <c r="AA239" s="15"/>
      <c r="AB239" s="15"/>
      <c r="AC239" s="15"/>
      <c r="AD239" s="15"/>
      <c r="AE239" s="15"/>
      <c r="AT239" s="277" t="s">
        <v>173</v>
      </c>
      <c r="AU239" s="277" t="s">
        <v>86</v>
      </c>
      <c r="AV239" s="15" t="s">
        <v>169</v>
      </c>
      <c r="AW239" s="15" t="s">
        <v>37</v>
      </c>
      <c r="AX239" s="15" t="s">
        <v>84</v>
      </c>
      <c r="AY239" s="277" t="s">
        <v>162</v>
      </c>
    </row>
    <row r="240" s="2" customFormat="1" ht="16.5" customHeight="1">
      <c r="A240" s="40"/>
      <c r="B240" s="41"/>
      <c r="C240" s="228" t="s">
        <v>421</v>
      </c>
      <c r="D240" s="228" t="s">
        <v>164</v>
      </c>
      <c r="E240" s="229" t="s">
        <v>2145</v>
      </c>
      <c r="F240" s="230" t="s">
        <v>2146</v>
      </c>
      <c r="G240" s="231" t="s">
        <v>219</v>
      </c>
      <c r="H240" s="232">
        <v>2.1960000000000002</v>
      </c>
      <c r="I240" s="233"/>
      <c r="J240" s="234">
        <f>ROUND(I240*H240,2)</f>
        <v>0</v>
      </c>
      <c r="K240" s="230" t="s">
        <v>168</v>
      </c>
      <c r="L240" s="46"/>
      <c r="M240" s="235" t="s">
        <v>19</v>
      </c>
      <c r="N240" s="236" t="s">
        <v>47</v>
      </c>
      <c r="O240" s="86"/>
      <c r="P240" s="237">
        <f>O240*H240</f>
        <v>0</v>
      </c>
      <c r="Q240" s="237">
        <v>0</v>
      </c>
      <c r="R240" s="237">
        <f>Q240*H240</f>
        <v>0</v>
      </c>
      <c r="S240" s="237">
        <v>0</v>
      </c>
      <c r="T240" s="238">
        <f>S240*H240</f>
        <v>0</v>
      </c>
      <c r="U240" s="40"/>
      <c r="V240" s="40"/>
      <c r="W240" s="40"/>
      <c r="X240" s="40"/>
      <c r="Y240" s="40"/>
      <c r="Z240" s="40"/>
      <c r="AA240" s="40"/>
      <c r="AB240" s="40"/>
      <c r="AC240" s="40"/>
      <c r="AD240" s="40"/>
      <c r="AE240" s="40"/>
      <c r="AR240" s="239" t="s">
        <v>169</v>
      </c>
      <c r="AT240" s="239" t="s">
        <v>164</v>
      </c>
      <c r="AU240" s="239" t="s">
        <v>86</v>
      </c>
      <c r="AY240" s="19" t="s">
        <v>162</v>
      </c>
      <c r="BE240" s="240">
        <f>IF(N240="základní",J240,0)</f>
        <v>0</v>
      </c>
      <c r="BF240" s="240">
        <f>IF(N240="snížená",J240,0)</f>
        <v>0</v>
      </c>
      <c r="BG240" s="240">
        <f>IF(N240="zákl. přenesená",J240,0)</f>
        <v>0</v>
      </c>
      <c r="BH240" s="240">
        <f>IF(N240="sníž. přenesená",J240,0)</f>
        <v>0</v>
      </c>
      <c r="BI240" s="240">
        <f>IF(N240="nulová",J240,0)</f>
        <v>0</v>
      </c>
      <c r="BJ240" s="19" t="s">
        <v>84</v>
      </c>
      <c r="BK240" s="240">
        <f>ROUND(I240*H240,2)</f>
        <v>0</v>
      </c>
      <c r="BL240" s="19" t="s">
        <v>169</v>
      </c>
      <c r="BM240" s="239" t="s">
        <v>2147</v>
      </c>
    </row>
    <row r="241" s="2" customFormat="1">
      <c r="A241" s="40"/>
      <c r="B241" s="41"/>
      <c r="C241" s="42"/>
      <c r="D241" s="241" t="s">
        <v>171</v>
      </c>
      <c r="E241" s="42"/>
      <c r="F241" s="242" t="s">
        <v>408</v>
      </c>
      <c r="G241" s="42"/>
      <c r="H241" s="42"/>
      <c r="I241" s="148"/>
      <c r="J241" s="42"/>
      <c r="K241" s="42"/>
      <c r="L241" s="46"/>
      <c r="M241" s="243"/>
      <c r="N241" s="244"/>
      <c r="O241" s="86"/>
      <c r="P241" s="86"/>
      <c r="Q241" s="86"/>
      <c r="R241" s="86"/>
      <c r="S241" s="86"/>
      <c r="T241" s="87"/>
      <c r="U241" s="40"/>
      <c r="V241" s="40"/>
      <c r="W241" s="40"/>
      <c r="X241" s="40"/>
      <c r="Y241" s="40"/>
      <c r="Z241" s="40"/>
      <c r="AA241" s="40"/>
      <c r="AB241" s="40"/>
      <c r="AC241" s="40"/>
      <c r="AD241" s="40"/>
      <c r="AE241" s="40"/>
      <c r="AT241" s="19" t="s">
        <v>171</v>
      </c>
      <c r="AU241" s="19" t="s">
        <v>86</v>
      </c>
    </row>
    <row r="242" s="13" customFormat="1">
      <c r="A242" s="13"/>
      <c r="B242" s="245"/>
      <c r="C242" s="246"/>
      <c r="D242" s="241" t="s">
        <v>173</v>
      </c>
      <c r="E242" s="247" t="s">
        <v>19</v>
      </c>
      <c r="F242" s="248" t="s">
        <v>2148</v>
      </c>
      <c r="G242" s="246"/>
      <c r="H242" s="249">
        <v>0.90000000000000002</v>
      </c>
      <c r="I242" s="250"/>
      <c r="J242" s="246"/>
      <c r="K242" s="246"/>
      <c r="L242" s="251"/>
      <c r="M242" s="252"/>
      <c r="N242" s="253"/>
      <c r="O242" s="253"/>
      <c r="P242" s="253"/>
      <c r="Q242" s="253"/>
      <c r="R242" s="253"/>
      <c r="S242" s="253"/>
      <c r="T242" s="254"/>
      <c r="U242" s="13"/>
      <c r="V242" s="13"/>
      <c r="W242" s="13"/>
      <c r="X242" s="13"/>
      <c r="Y242" s="13"/>
      <c r="Z242" s="13"/>
      <c r="AA242" s="13"/>
      <c r="AB242" s="13"/>
      <c r="AC242" s="13"/>
      <c r="AD242" s="13"/>
      <c r="AE242" s="13"/>
      <c r="AT242" s="255" t="s">
        <v>173</v>
      </c>
      <c r="AU242" s="255" t="s">
        <v>86</v>
      </c>
      <c r="AV242" s="13" t="s">
        <v>86</v>
      </c>
      <c r="AW242" s="13" t="s">
        <v>37</v>
      </c>
      <c r="AX242" s="13" t="s">
        <v>76</v>
      </c>
      <c r="AY242" s="255" t="s">
        <v>162</v>
      </c>
    </row>
    <row r="243" s="13" customFormat="1">
      <c r="A243" s="13"/>
      <c r="B243" s="245"/>
      <c r="C243" s="246"/>
      <c r="D243" s="241" t="s">
        <v>173</v>
      </c>
      <c r="E243" s="247" t="s">
        <v>19</v>
      </c>
      <c r="F243" s="248" t="s">
        <v>2149</v>
      </c>
      <c r="G243" s="246"/>
      <c r="H243" s="249">
        <v>1.296</v>
      </c>
      <c r="I243" s="250"/>
      <c r="J243" s="246"/>
      <c r="K243" s="246"/>
      <c r="L243" s="251"/>
      <c r="M243" s="252"/>
      <c r="N243" s="253"/>
      <c r="O243" s="253"/>
      <c r="P243" s="253"/>
      <c r="Q243" s="253"/>
      <c r="R243" s="253"/>
      <c r="S243" s="253"/>
      <c r="T243" s="254"/>
      <c r="U243" s="13"/>
      <c r="V243" s="13"/>
      <c r="W243" s="13"/>
      <c r="X243" s="13"/>
      <c r="Y243" s="13"/>
      <c r="Z243" s="13"/>
      <c r="AA243" s="13"/>
      <c r="AB243" s="13"/>
      <c r="AC243" s="13"/>
      <c r="AD243" s="13"/>
      <c r="AE243" s="13"/>
      <c r="AT243" s="255" t="s">
        <v>173</v>
      </c>
      <c r="AU243" s="255" t="s">
        <v>86</v>
      </c>
      <c r="AV243" s="13" t="s">
        <v>86</v>
      </c>
      <c r="AW243" s="13" t="s">
        <v>37</v>
      </c>
      <c r="AX243" s="13" t="s">
        <v>76</v>
      </c>
      <c r="AY243" s="255" t="s">
        <v>162</v>
      </c>
    </row>
    <row r="244" s="15" customFormat="1">
      <c r="A244" s="15"/>
      <c r="B244" s="267"/>
      <c r="C244" s="268"/>
      <c r="D244" s="241" t="s">
        <v>173</v>
      </c>
      <c r="E244" s="269" t="s">
        <v>19</v>
      </c>
      <c r="F244" s="270" t="s">
        <v>177</v>
      </c>
      <c r="G244" s="268"/>
      <c r="H244" s="271">
        <v>2.1960000000000002</v>
      </c>
      <c r="I244" s="272"/>
      <c r="J244" s="268"/>
      <c r="K244" s="268"/>
      <c r="L244" s="273"/>
      <c r="M244" s="274"/>
      <c r="N244" s="275"/>
      <c r="O244" s="275"/>
      <c r="P244" s="275"/>
      <c r="Q244" s="275"/>
      <c r="R244" s="275"/>
      <c r="S244" s="275"/>
      <c r="T244" s="276"/>
      <c r="U244" s="15"/>
      <c r="V244" s="15"/>
      <c r="W244" s="15"/>
      <c r="X244" s="15"/>
      <c r="Y244" s="15"/>
      <c r="Z244" s="15"/>
      <c r="AA244" s="15"/>
      <c r="AB244" s="15"/>
      <c r="AC244" s="15"/>
      <c r="AD244" s="15"/>
      <c r="AE244" s="15"/>
      <c r="AT244" s="277" t="s">
        <v>173</v>
      </c>
      <c r="AU244" s="277" t="s">
        <v>86</v>
      </c>
      <c r="AV244" s="15" t="s">
        <v>169</v>
      </c>
      <c r="AW244" s="15" t="s">
        <v>37</v>
      </c>
      <c r="AX244" s="15" t="s">
        <v>84</v>
      </c>
      <c r="AY244" s="277" t="s">
        <v>162</v>
      </c>
    </row>
    <row r="245" s="2" customFormat="1" ht="16.5" customHeight="1">
      <c r="A245" s="40"/>
      <c r="B245" s="41"/>
      <c r="C245" s="228" t="s">
        <v>427</v>
      </c>
      <c r="D245" s="228" t="s">
        <v>164</v>
      </c>
      <c r="E245" s="229" t="s">
        <v>412</v>
      </c>
      <c r="F245" s="230" t="s">
        <v>413</v>
      </c>
      <c r="G245" s="231" t="s">
        <v>390</v>
      </c>
      <c r="H245" s="232">
        <v>12</v>
      </c>
      <c r="I245" s="233"/>
      <c r="J245" s="234">
        <f>ROUND(I245*H245,2)</f>
        <v>0</v>
      </c>
      <c r="K245" s="230" t="s">
        <v>168</v>
      </c>
      <c r="L245" s="46"/>
      <c r="M245" s="235" t="s">
        <v>19</v>
      </c>
      <c r="N245" s="236" t="s">
        <v>47</v>
      </c>
      <c r="O245" s="86"/>
      <c r="P245" s="237">
        <f>O245*H245</f>
        <v>0</v>
      </c>
      <c r="Q245" s="237">
        <v>0.0066</v>
      </c>
      <c r="R245" s="237">
        <f>Q245*H245</f>
        <v>0.079199999999999993</v>
      </c>
      <c r="S245" s="237">
        <v>0</v>
      </c>
      <c r="T245" s="238">
        <f>S245*H245</f>
        <v>0</v>
      </c>
      <c r="U245" s="40"/>
      <c r="V245" s="40"/>
      <c r="W245" s="40"/>
      <c r="X245" s="40"/>
      <c r="Y245" s="40"/>
      <c r="Z245" s="40"/>
      <c r="AA245" s="40"/>
      <c r="AB245" s="40"/>
      <c r="AC245" s="40"/>
      <c r="AD245" s="40"/>
      <c r="AE245" s="40"/>
      <c r="AR245" s="239" t="s">
        <v>169</v>
      </c>
      <c r="AT245" s="239" t="s">
        <v>164</v>
      </c>
      <c r="AU245" s="239" t="s">
        <v>86</v>
      </c>
      <c r="AY245" s="19" t="s">
        <v>162</v>
      </c>
      <c r="BE245" s="240">
        <f>IF(N245="základní",J245,0)</f>
        <v>0</v>
      </c>
      <c r="BF245" s="240">
        <f>IF(N245="snížená",J245,0)</f>
        <v>0</v>
      </c>
      <c r="BG245" s="240">
        <f>IF(N245="zákl. přenesená",J245,0)</f>
        <v>0</v>
      </c>
      <c r="BH245" s="240">
        <f>IF(N245="sníž. přenesená",J245,0)</f>
        <v>0</v>
      </c>
      <c r="BI245" s="240">
        <f>IF(N245="nulová",J245,0)</f>
        <v>0</v>
      </c>
      <c r="BJ245" s="19" t="s">
        <v>84</v>
      </c>
      <c r="BK245" s="240">
        <f>ROUND(I245*H245,2)</f>
        <v>0</v>
      </c>
      <c r="BL245" s="19" t="s">
        <v>169</v>
      </c>
      <c r="BM245" s="239" t="s">
        <v>2150</v>
      </c>
    </row>
    <row r="246" s="2" customFormat="1">
      <c r="A246" s="40"/>
      <c r="B246" s="41"/>
      <c r="C246" s="42"/>
      <c r="D246" s="241" t="s">
        <v>171</v>
      </c>
      <c r="E246" s="42"/>
      <c r="F246" s="242" t="s">
        <v>415</v>
      </c>
      <c r="G246" s="42"/>
      <c r="H246" s="42"/>
      <c r="I246" s="148"/>
      <c r="J246" s="42"/>
      <c r="K246" s="42"/>
      <c r="L246" s="46"/>
      <c r="M246" s="243"/>
      <c r="N246" s="244"/>
      <c r="O246" s="86"/>
      <c r="P246" s="86"/>
      <c r="Q246" s="86"/>
      <c r="R246" s="86"/>
      <c r="S246" s="86"/>
      <c r="T246" s="87"/>
      <c r="U246" s="40"/>
      <c r="V246" s="40"/>
      <c r="W246" s="40"/>
      <c r="X246" s="40"/>
      <c r="Y246" s="40"/>
      <c r="Z246" s="40"/>
      <c r="AA246" s="40"/>
      <c r="AB246" s="40"/>
      <c r="AC246" s="40"/>
      <c r="AD246" s="40"/>
      <c r="AE246" s="40"/>
      <c r="AT246" s="19" t="s">
        <v>171</v>
      </c>
      <c r="AU246" s="19" t="s">
        <v>86</v>
      </c>
    </row>
    <row r="247" s="13" customFormat="1">
      <c r="A247" s="13"/>
      <c r="B247" s="245"/>
      <c r="C247" s="246"/>
      <c r="D247" s="241" t="s">
        <v>173</v>
      </c>
      <c r="E247" s="247" t="s">
        <v>19</v>
      </c>
      <c r="F247" s="248" t="s">
        <v>2151</v>
      </c>
      <c r="G247" s="246"/>
      <c r="H247" s="249">
        <v>8</v>
      </c>
      <c r="I247" s="250"/>
      <c r="J247" s="246"/>
      <c r="K247" s="246"/>
      <c r="L247" s="251"/>
      <c r="M247" s="252"/>
      <c r="N247" s="253"/>
      <c r="O247" s="253"/>
      <c r="P247" s="253"/>
      <c r="Q247" s="253"/>
      <c r="R247" s="253"/>
      <c r="S247" s="253"/>
      <c r="T247" s="254"/>
      <c r="U247" s="13"/>
      <c r="V247" s="13"/>
      <c r="W247" s="13"/>
      <c r="X247" s="13"/>
      <c r="Y247" s="13"/>
      <c r="Z247" s="13"/>
      <c r="AA247" s="13"/>
      <c r="AB247" s="13"/>
      <c r="AC247" s="13"/>
      <c r="AD247" s="13"/>
      <c r="AE247" s="13"/>
      <c r="AT247" s="255" t="s">
        <v>173</v>
      </c>
      <c r="AU247" s="255" t="s">
        <v>86</v>
      </c>
      <c r="AV247" s="13" t="s">
        <v>86</v>
      </c>
      <c r="AW247" s="13" t="s">
        <v>37</v>
      </c>
      <c r="AX247" s="13" t="s">
        <v>76</v>
      </c>
      <c r="AY247" s="255" t="s">
        <v>162</v>
      </c>
    </row>
    <row r="248" s="13" customFormat="1">
      <c r="A248" s="13"/>
      <c r="B248" s="245"/>
      <c r="C248" s="246"/>
      <c r="D248" s="241" t="s">
        <v>173</v>
      </c>
      <c r="E248" s="247" t="s">
        <v>19</v>
      </c>
      <c r="F248" s="248" t="s">
        <v>2152</v>
      </c>
      <c r="G248" s="246"/>
      <c r="H248" s="249">
        <v>4</v>
      </c>
      <c r="I248" s="250"/>
      <c r="J248" s="246"/>
      <c r="K248" s="246"/>
      <c r="L248" s="251"/>
      <c r="M248" s="252"/>
      <c r="N248" s="253"/>
      <c r="O248" s="253"/>
      <c r="P248" s="253"/>
      <c r="Q248" s="253"/>
      <c r="R248" s="253"/>
      <c r="S248" s="253"/>
      <c r="T248" s="254"/>
      <c r="U248" s="13"/>
      <c r="V248" s="13"/>
      <c r="W248" s="13"/>
      <c r="X248" s="13"/>
      <c r="Y248" s="13"/>
      <c r="Z248" s="13"/>
      <c r="AA248" s="13"/>
      <c r="AB248" s="13"/>
      <c r="AC248" s="13"/>
      <c r="AD248" s="13"/>
      <c r="AE248" s="13"/>
      <c r="AT248" s="255" t="s">
        <v>173</v>
      </c>
      <c r="AU248" s="255" t="s">
        <v>86</v>
      </c>
      <c r="AV248" s="13" t="s">
        <v>86</v>
      </c>
      <c r="AW248" s="13" t="s">
        <v>37</v>
      </c>
      <c r="AX248" s="13" t="s">
        <v>76</v>
      </c>
      <c r="AY248" s="255" t="s">
        <v>162</v>
      </c>
    </row>
    <row r="249" s="15" customFormat="1">
      <c r="A249" s="15"/>
      <c r="B249" s="267"/>
      <c r="C249" s="268"/>
      <c r="D249" s="241" t="s">
        <v>173</v>
      </c>
      <c r="E249" s="269" t="s">
        <v>19</v>
      </c>
      <c r="F249" s="270" t="s">
        <v>177</v>
      </c>
      <c r="G249" s="268"/>
      <c r="H249" s="271">
        <v>12</v>
      </c>
      <c r="I249" s="272"/>
      <c r="J249" s="268"/>
      <c r="K249" s="268"/>
      <c r="L249" s="273"/>
      <c r="M249" s="274"/>
      <c r="N249" s="275"/>
      <c r="O249" s="275"/>
      <c r="P249" s="275"/>
      <c r="Q249" s="275"/>
      <c r="R249" s="275"/>
      <c r="S249" s="275"/>
      <c r="T249" s="276"/>
      <c r="U249" s="15"/>
      <c r="V249" s="15"/>
      <c r="W249" s="15"/>
      <c r="X249" s="15"/>
      <c r="Y249" s="15"/>
      <c r="Z249" s="15"/>
      <c r="AA249" s="15"/>
      <c r="AB249" s="15"/>
      <c r="AC249" s="15"/>
      <c r="AD249" s="15"/>
      <c r="AE249" s="15"/>
      <c r="AT249" s="277" t="s">
        <v>173</v>
      </c>
      <c r="AU249" s="277" t="s">
        <v>86</v>
      </c>
      <c r="AV249" s="15" t="s">
        <v>169</v>
      </c>
      <c r="AW249" s="15" t="s">
        <v>37</v>
      </c>
      <c r="AX249" s="15" t="s">
        <v>84</v>
      </c>
      <c r="AY249" s="277" t="s">
        <v>162</v>
      </c>
    </row>
    <row r="250" s="2" customFormat="1" ht="16.5" customHeight="1">
      <c r="A250" s="40"/>
      <c r="B250" s="41"/>
      <c r="C250" s="288" t="s">
        <v>432</v>
      </c>
      <c r="D250" s="288" t="s">
        <v>346</v>
      </c>
      <c r="E250" s="289" t="s">
        <v>1067</v>
      </c>
      <c r="F250" s="290" t="s">
        <v>1068</v>
      </c>
      <c r="G250" s="291" t="s">
        <v>390</v>
      </c>
      <c r="H250" s="292">
        <v>6</v>
      </c>
      <c r="I250" s="293"/>
      <c r="J250" s="294">
        <f>ROUND(I250*H250,2)</f>
        <v>0</v>
      </c>
      <c r="K250" s="290" t="s">
        <v>168</v>
      </c>
      <c r="L250" s="295"/>
      <c r="M250" s="296" t="s">
        <v>19</v>
      </c>
      <c r="N250" s="297" t="s">
        <v>47</v>
      </c>
      <c r="O250" s="86"/>
      <c r="P250" s="237">
        <f>O250*H250</f>
        <v>0</v>
      </c>
      <c r="Q250" s="237">
        <v>0.052999999999999998</v>
      </c>
      <c r="R250" s="237">
        <f>Q250*H250</f>
        <v>0.318</v>
      </c>
      <c r="S250" s="237">
        <v>0</v>
      </c>
      <c r="T250" s="238">
        <f>S250*H250</f>
        <v>0</v>
      </c>
      <c r="U250" s="40"/>
      <c r="V250" s="40"/>
      <c r="W250" s="40"/>
      <c r="X250" s="40"/>
      <c r="Y250" s="40"/>
      <c r="Z250" s="40"/>
      <c r="AA250" s="40"/>
      <c r="AB250" s="40"/>
      <c r="AC250" s="40"/>
      <c r="AD250" s="40"/>
      <c r="AE250" s="40"/>
      <c r="AR250" s="239" t="s">
        <v>211</v>
      </c>
      <c r="AT250" s="239" t="s">
        <v>346</v>
      </c>
      <c r="AU250" s="239" t="s">
        <v>86</v>
      </c>
      <c r="AY250" s="19" t="s">
        <v>162</v>
      </c>
      <c r="BE250" s="240">
        <f>IF(N250="základní",J250,0)</f>
        <v>0</v>
      </c>
      <c r="BF250" s="240">
        <f>IF(N250="snížená",J250,0)</f>
        <v>0</v>
      </c>
      <c r="BG250" s="240">
        <f>IF(N250="zákl. přenesená",J250,0)</f>
        <v>0</v>
      </c>
      <c r="BH250" s="240">
        <f>IF(N250="sníž. přenesená",J250,0)</f>
        <v>0</v>
      </c>
      <c r="BI250" s="240">
        <f>IF(N250="nulová",J250,0)</f>
        <v>0</v>
      </c>
      <c r="BJ250" s="19" t="s">
        <v>84</v>
      </c>
      <c r="BK250" s="240">
        <f>ROUND(I250*H250,2)</f>
        <v>0</v>
      </c>
      <c r="BL250" s="19" t="s">
        <v>169</v>
      </c>
      <c r="BM250" s="239" t="s">
        <v>2153</v>
      </c>
    </row>
    <row r="251" s="13" customFormat="1">
      <c r="A251" s="13"/>
      <c r="B251" s="245"/>
      <c r="C251" s="246"/>
      <c r="D251" s="241" t="s">
        <v>173</v>
      </c>
      <c r="E251" s="247" t="s">
        <v>19</v>
      </c>
      <c r="F251" s="248" t="s">
        <v>2154</v>
      </c>
      <c r="G251" s="246"/>
      <c r="H251" s="249">
        <v>6</v>
      </c>
      <c r="I251" s="250"/>
      <c r="J251" s="246"/>
      <c r="K251" s="246"/>
      <c r="L251" s="251"/>
      <c r="M251" s="252"/>
      <c r="N251" s="253"/>
      <c r="O251" s="253"/>
      <c r="P251" s="253"/>
      <c r="Q251" s="253"/>
      <c r="R251" s="253"/>
      <c r="S251" s="253"/>
      <c r="T251" s="254"/>
      <c r="U251" s="13"/>
      <c r="V251" s="13"/>
      <c r="W251" s="13"/>
      <c r="X251" s="13"/>
      <c r="Y251" s="13"/>
      <c r="Z251" s="13"/>
      <c r="AA251" s="13"/>
      <c r="AB251" s="13"/>
      <c r="AC251" s="13"/>
      <c r="AD251" s="13"/>
      <c r="AE251" s="13"/>
      <c r="AT251" s="255" t="s">
        <v>173</v>
      </c>
      <c r="AU251" s="255" t="s">
        <v>86</v>
      </c>
      <c r="AV251" s="13" t="s">
        <v>86</v>
      </c>
      <c r="AW251" s="13" t="s">
        <v>37</v>
      </c>
      <c r="AX251" s="13" t="s">
        <v>84</v>
      </c>
      <c r="AY251" s="255" t="s">
        <v>162</v>
      </c>
    </row>
    <row r="252" s="2" customFormat="1" ht="16.5" customHeight="1">
      <c r="A252" s="40"/>
      <c r="B252" s="41"/>
      <c r="C252" s="288" t="s">
        <v>437</v>
      </c>
      <c r="D252" s="288" t="s">
        <v>346</v>
      </c>
      <c r="E252" s="289" t="s">
        <v>418</v>
      </c>
      <c r="F252" s="290" t="s">
        <v>419</v>
      </c>
      <c r="G252" s="291" t="s">
        <v>390</v>
      </c>
      <c r="H252" s="292">
        <v>6</v>
      </c>
      <c r="I252" s="293"/>
      <c r="J252" s="294">
        <f>ROUND(I252*H252,2)</f>
        <v>0</v>
      </c>
      <c r="K252" s="290" t="s">
        <v>168</v>
      </c>
      <c r="L252" s="295"/>
      <c r="M252" s="296" t="s">
        <v>19</v>
      </c>
      <c r="N252" s="297" t="s">
        <v>47</v>
      </c>
      <c r="O252" s="86"/>
      <c r="P252" s="237">
        <f>O252*H252</f>
        <v>0</v>
      </c>
      <c r="Q252" s="237">
        <v>0.041000000000000002</v>
      </c>
      <c r="R252" s="237">
        <f>Q252*H252</f>
        <v>0.246</v>
      </c>
      <c r="S252" s="237">
        <v>0</v>
      </c>
      <c r="T252" s="238">
        <f>S252*H252</f>
        <v>0</v>
      </c>
      <c r="U252" s="40"/>
      <c r="V252" s="40"/>
      <c r="W252" s="40"/>
      <c r="X252" s="40"/>
      <c r="Y252" s="40"/>
      <c r="Z252" s="40"/>
      <c r="AA252" s="40"/>
      <c r="AB252" s="40"/>
      <c r="AC252" s="40"/>
      <c r="AD252" s="40"/>
      <c r="AE252" s="40"/>
      <c r="AR252" s="239" t="s">
        <v>211</v>
      </c>
      <c r="AT252" s="239" t="s">
        <v>346</v>
      </c>
      <c r="AU252" s="239" t="s">
        <v>86</v>
      </c>
      <c r="AY252" s="19" t="s">
        <v>162</v>
      </c>
      <c r="BE252" s="240">
        <f>IF(N252="základní",J252,0)</f>
        <v>0</v>
      </c>
      <c r="BF252" s="240">
        <f>IF(N252="snížená",J252,0)</f>
        <v>0</v>
      </c>
      <c r="BG252" s="240">
        <f>IF(N252="zákl. přenesená",J252,0)</f>
        <v>0</v>
      </c>
      <c r="BH252" s="240">
        <f>IF(N252="sníž. přenesená",J252,0)</f>
        <v>0</v>
      </c>
      <c r="BI252" s="240">
        <f>IF(N252="nulová",J252,0)</f>
        <v>0</v>
      </c>
      <c r="BJ252" s="19" t="s">
        <v>84</v>
      </c>
      <c r="BK252" s="240">
        <f>ROUND(I252*H252,2)</f>
        <v>0</v>
      </c>
      <c r="BL252" s="19" t="s">
        <v>169</v>
      </c>
      <c r="BM252" s="239" t="s">
        <v>2155</v>
      </c>
    </row>
    <row r="253" s="13" customFormat="1">
      <c r="A253" s="13"/>
      <c r="B253" s="245"/>
      <c r="C253" s="246"/>
      <c r="D253" s="241" t="s">
        <v>173</v>
      </c>
      <c r="E253" s="247" t="s">
        <v>19</v>
      </c>
      <c r="F253" s="248" t="s">
        <v>2154</v>
      </c>
      <c r="G253" s="246"/>
      <c r="H253" s="249">
        <v>6</v>
      </c>
      <c r="I253" s="250"/>
      <c r="J253" s="246"/>
      <c r="K253" s="246"/>
      <c r="L253" s="251"/>
      <c r="M253" s="252"/>
      <c r="N253" s="253"/>
      <c r="O253" s="253"/>
      <c r="P253" s="253"/>
      <c r="Q253" s="253"/>
      <c r="R253" s="253"/>
      <c r="S253" s="253"/>
      <c r="T253" s="254"/>
      <c r="U253" s="13"/>
      <c r="V253" s="13"/>
      <c r="W253" s="13"/>
      <c r="X253" s="13"/>
      <c r="Y253" s="13"/>
      <c r="Z253" s="13"/>
      <c r="AA253" s="13"/>
      <c r="AB253" s="13"/>
      <c r="AC253" s="13"/>
      <c r="AD253" s="13"/>
      <c r="AE253" s="13"/>
      <c r="AT253" s="255" t="s">
        <v>173</v>
      </c>
      <c r="AU253" s="255" t="s">
        <v>86</v>
      </c>
      <c r="AV253" s="13" t="s">
        <v>86</v>
      </c>
      <c r="AW253" s="13" t="s">
        <v>37</v>
      </c>
      <c r="AX253" s="13" t="s">
        <v>84</v>
      </c>
      <c r="AY253" s="255" t="s">
        <v>162</v>
      </c>
    </row>
    <row r="254" s="2" customFormat="1" ht="21.75" customHeight="1">
      <c r="A254" s="40"/>
      <c r="B254" s="41"/>
      <c r="C254" s="228" t="s">
        <v>442</v>
      </c>
      <c r="D254" s="228" t="s">
        <v>164</v>
      </c>
      <c r="E254" s="229" t="s">
        <v>428</v>
      </c>
      <c r="F254" s="230" t="s">
        <v>429</v>
      </c>
      <c r="G254" s="231" t="s">
        <v>219</v>
      </c>
      <c r="H254" s="232">
        <v>1.8200000000000001</v>
      </c>
      <c r="I254" s="233"/>
      <c r="J254" s="234">
        <f>ROUND(I254*H254,2)</f>
        <v>0</v>
      </c>
      <c r="K254" s="230" t="s">
        <v>168</v>
      </c>
      <c r="L254" s="46"/>
      <c r="M254" s="235" t="s">
        <v>19</v>
      </c>
      <c r="N254" s="236" t="s">
        <v>47</v>
      </c>
      <c r="O254" s="86"/>
      <c r="P254" s="237">
        <f>O254*H254</f>
        <v>0</v>
      </c>
      <c r="Q254" s="237">
        <v>2.234</v>
      </c>
      <c r="R254" s="237">
        <f>Q254*H254</f>
        <v>4.0658799999999999</v>
      </c>
      <c r="S254" s="237">
        <v>0</v>
      </c>
      <c r="T254" s="238">
        <f>S254*H254</f>
        <v>0</v>
      </c>
      <c r="U254" s="40"/>
      <c r="V254" s="40"/>
      <c r="W254" s="40"/>
      <c r="X254" s="40"/>
      <c r="Y254" s="40"/>
      <c r="Z254" s="40"/>
      <c r="AA254" s="40"/>
      <c r="AB254" s="40"/>
      <c r="AC254" s="40"/>
      <c r="AD254" s="40"/>
      <c r="AE254" s="40"/>
      <c r="AR254" s="239" t="s">
        <v>169</v>
      </c>
      <c r="AT254" s="239" t="s">
        <v>164</v>
      </c>
      <c r="AU254" s="239" t="s">
        <v>86</v>
      </c>
      <c r="AY254" s="19" t="s">
        <v>162</v>
      </c>
      <c r="BE254" s="240">
        <f>IF(N254="základní",J254,0)</f>
        <v>0</v>
      </c>
      <c r="BF254" s="240">
        <f>IF(N254="snížená",J254,0)</f>
        <v>0</v>
      </c>
      <c r="BG254" s="240">
        <f>IF(N254="zákl. přenesená",J254,0)</f>
        <v>0</v>
      </c>
      <c r="BH254" s="240">
        <f>IF(N254="sníž. přenesená",J254,0)</f>
        <v>0</v>
      </c>
      <c r="BI254" s="240">
        <f>IF(N254="nulová",J254,0)</f>
        <v>0</v>
      </c>
      <c r="BJ254" s="19" t="s">
        <v>84</v>
      </c>
      <c r="BK254" s="240">
        <f>ROUND(I254*H254,2)</f>
        <v>0</v>
      </c>
      <c r="BL254" s="19" t="s">
        <v>169</v>
      </c>
      <c r="BM254" s="239" t="s">
        <v>2156</v>
      </c>
    </row>
    <row r="255" s="2" customFormat="1">
      <c r="A255" s="40"/>
      <c r="B255" s="41"/>
      <c r="C255" s="42"/>
      <c r="D255" s="241" t="s">
        <v>171</v>
      </c>
      <c r="E255" s="42"/>
      <c r="F255" s="242" t="s">
        <v>425</v>
      </c>
      <c r="G255" s="42"/>
      <c r="H255" s="42"/>
      <c r="I255" s="148"/>
      <c r="J255" s="42"/>
      <c r="K255" s="42"/>
      <c r="L255" s="46"/>
      <c r="M255" s="243"/>
      <c r="N255" s="244"/>
      <c r="O255" s="86"/>
      <c r="P255" s="86"/>
      <c r="Q255" s="86"/>
      <c r="R255" s="86"/>
      <c r="S255" s="86"/>
      <c r="T255" s="87"/>
      <c r="U255" s="40"/>
      <c r="V255" s="40"/>
      <c r="W255" s="40"/>
      <c r="X255" s="40"/>
      <c r="Y255" s="40"/>
      <c r="Z255" s="40"/>
      <c r="AA255" s="40"/>
      <c r="AB255" s="40"/>
      <c r="AC255" s="40"/>
      <c r="AD255" s="40"/>
      <c r="AE255" s="40"/>
      <c r="AT255" s="19" t="s">
        <v>171</v>
      </c>
      <c r="AU255" s="19" t="s">
        <v>86</v>
      </c>
    </row>
    <row r="256" s="13" customFormat="1">
      <c r="A256" s="13"/>
      <c r="B256" s="245"/>
      <c r="C256" s="246"/>
      <c r="D256" s="241" t="s">
        <v>173</v>
      </c>
      <c r="E256" s="247" t="s">
        <v>19</v>
      </c>
      <c r="F256" s="248" t="s">
        <v>2157</v>
      </c>
      <c r="G256" s="246"/>
      <c r="H256" s="249">
        <v>0.72599999999999998</v>
      </c>
      <c r="I256" s="250"/>
      <c r="J256" s="246"/>
      <c r="K256" s="246"/>
      <c r="L256" s="251"/>
      <c r="M256" s="252"/>
      <c r="N256" s="253"/>
      <c r="O256" s="253"/>
      <c r="P256" s="253"/>
      <c r="Q256" s="253"/>
      <c r="R256" s="253"/>
      <c r="S256" s="253"/>
      <c r="T256" s="254"/>
      <c r="U256" s="13"/>
      <c r="V256" s="13"/>
      <c r="W256" s="13"/>
      <c r="X256" s="13"/>
      <c r="Y256" s="13"/>
      <c r="Z256" s="13"/>
      <c r="AA256" s="13"/>
      <c r="AB256" s="13"/>
      <c r="AC256" s="13"/>
      <c r="AD256" s="13"/>
      <c r="AE256" s="13"/>
      <c r="AT256" s="255" t="s">
        <v>173</v>
      </c>
      <c r="AU256" s="255" t="s">
        <v>86</v>
      </c>
      <c r="AV256" s="13" t="s">
        <v>86</v>
      </c>
      <c r="AW256" s="13" t="s">
        <v>37</v>
      </c>
      <c r="AX256" s="13" t="s">
        <v>76</v>
      </c>
      <c r="AY256" s="255" t="s">
        <v>162</v>
      </c>
    </row>
    <row r="257" s="13" customFormat="1">
      <c r="A257" s="13"/>
      <c r="B257" s="245"/>
      <c r="C257" s="246"/>
      <c r="D257" s="241" t="s">
        <v>173</v>
      </c>
      <c r="E257" s="247" t="s">
        <v>19</v>
      </c>
      <c r="F257" s="248" t="s">
        <v>2158</v>
      </c>
      <c r="G257" s="246"/>
      <c r="H257" s="249">
        <v>1.0940000000000001</v>
      </c>
      <c r="I257" s="250"/>
      <c r="J257" s="246"/>
      <c r="K257" s="246"/>
      <c r="L257" s="251"/>
      <c r="M257" s="252"/>
      <c r="N257" s="253"/>
      <c r="O257" s="253"/>
      <c r="P257" s="253"/>
      <c r="Q257" s="253"/>
      <c r="R257" s="253"/>
      <c r="S257" s="253"/>
      <c r="T257" s="254"/>
      <c r="U257" s="13"/>
      <c r="V257" s="13"/>
      <c r="W257" s="13"/>
      <c r="X257" s="13"/>
      <c r="Y257" s="13"/>
      <c r="Z257" s="13"/>
      <c r="AA257" s="13"/>
      <c r="AB257" s="13"/>
      <c r="AC257" s="13"/>
      <c r="AD257" s="13"/>
      <c r="AE257" s="13"/>
      <c r="AT257" s="255" t="s">
        <v>173</v>
      </c>
      <c r="AU257" s="255" t="s">
        <v>86</v>
      </c>
      <c r="AV257" s="13" t="s">
        <v>86</v>
      </c>
      <c r="AW257" s="13" t="s">
        <v>37</v>
      </c>
      <c r="AX257" s="13" t="s">
        <v>76</v>
      </c>
      <c r="AY257" s="255" t="s">
        <v>162</v>
      </c>
    </row>
    <row r="258" s="15" customFormat="1">
      <c r="A258" s="15"/>
      <c r="B258" s="267"/>
      <c r="C258" s="268"/>
      <c r="D258" s="241" t="s">
        <v>173</v>
      </c>
      <c r="E258" s="269" t="s">
        <v>19</v>
      </c>
      <c r="F258" s="270" t="s">
        <v>177</v>
      </c>
      <c r="G258" s="268"/>
      <c r="H258" s="271">
        <v>1.8200000000000001</v>
      </c>
      <c r="I258" s="272"/>
      <c r="J258" s="268"/>
      <c r="K258" s="268"/>
      <c r="L258" s="273"/>
      <c r="M258" s="274"/>
      <c r="N258" s="275"/>
      <c r="O258" s="275"/>
      <c r="P258" s="275"/>
      <c r="Q258" s="275"/>
      <c r="R258" s="275"/>
      <c r="S258" s="275"/>
      <c r="T258" s="276"/>
      <c r="U258" s="15"/>
      <c r="V258" s="15"/>
      <c r="W258" s="15"/>
      <c r="X258" s="15"/>
      <c r="Y258" s="15"/>
      <c r="Z258" s="15"/>
      <c r="AA258" s="15"/>
      <c r="AB258" s="15"/>
      <c r="AC258" s="15"/>
      <c r="AD258" s="15"/>
      <c r="AE258" s="15"/>
      <c r="AT258" s="277" t="s">
        <v>173</v>
      </c>
      <c r="AU258" s="277" t="s">
        <v>86</v>
      </c>
      <c r="AV258" s="15" t="s">
        <v>169</v>
      </c>
      <c r="AW258" s="15" t="s">
        <v>37</v>
      </c>
      <c r="AX258" s="15" t="s">
        <v>84</v>
      </c>
      <c r="AY258" s="277" t="s">
        <v>162</v>
      </c>
    </row>
    <row r="259" s="2" customFormat="1" ht="21.75" customHeight="1">
      <c r="A259" s="40"/>
      <c r="B259" s="41"/>
      <c r="C259" s="228" t="s">
        <v>448</v>
      </c>
      <c r="D259" s="228" t="s">
        <v>164</v>
      </c>
      <c r="E259" s="229" t="s">
        <v>433</v>
      </c>
      <c r="F259" s="230" t="s">
        <v>434</v>
      </c>
      <c r="G259" s="231" t="s">
        <v>167</v>
      </c>
      <c r="H259" s="232">
        <v>2.9399999999999999</v>
      </c>
      <c r="I259" s="233"/>
      <c r="J259" s="234">
        <f>ROUND(I259*H259,2)</f>
        <v>0</v>
      </c>
      <c r="K259" s="230" t="s">
        <v>168</v>
      </c>
      <c r="L259" s="46"/>
      <c r="M259" s="235" t="s">
        <v>19</v>
      </c>
      <c r="N259" s="236" t="s">
        <v>47</v>
      </c>
      <c r="O259" s="86"/>
      <c r="P259" s="237">
        <f>O259*H259</f>
        <v>0</v>
      </c>
      <c r="Q259" s="237">
        <v>0.0063200000000000001</v>
      </c>
      <c r="R259" s="237">
        <f>Q259*H259</f>
        <v>0.018580800000000001</v>
      </c>
      <c r="S259" s="237">
        <v>0</v>
      </c>
      <c r="T259" s="238">
        <f>S259*H259</f>
        <v>0</v>
      </c>
      <c r="U259" s="40"/>
      <c r="V259" s="40"/>
      <c r="W259" s="40"/>
      <c r="X259" s="40"/>
      <c r="Y259" s="40"/>
      <c r="Z259" s="40"/>
      <c r="AA259" s="40"/>
      <c r="AB259" s="40"/>
      <c r="AC259" s="40"/>
      <c r="AD259" s="40"/>
      <c r="AE259" s="40"/>
      <c r="AR259" s="239" t="s">
        <v>169</v>
      </c>
      <c r="AT259" s="239" t="s">
        <v>164</v>
      </c>
      <c r="AU259" s="239" t="s">
        <v>86</v>
      </c>
      <c r="AY259" s="19" t="s">
        <v>162</v>
      </c>
      <c r="BE259" s="240">
        <f>IF(N259="základní",J259,0)</f>
        <v>0</v>
      </c>
      <c r="BF259" s="240">
        <f>IF(N259="snížená",J259,0)</f>
        <v>0</v>
      </c>
      <c r="BG259" s="240">
        <f>IF(N259="zákl. přenesená",J259,0)</f>
        <v>0</v>
      </c>
      <c r="BH259" s="240">
        <f>IF(N259="sníž. přenesená",J259,0)</f>
        <v>0</v>
      </c>
      <c r="BI259" s="240">
        <f>IF(N259="nulová",J259,0)</f>
        <v>0</v>
      </c>
      <c r="BJ259" s="19" t="s">
        <v>84</v>
      </c>
      <c r="BK259" s="240">
        <f>ROUND(I259*H259,2)</f>
        <v>0</v>
      </c>
      <c r="BL259" s="19" t="s">
        <v>169</v>
      </c>
      <c r="BM259" s="239" t="s">
        <v>2159</v>
      </c>
    </row>
    <row r="260" s="13" customFormat="1">
      <c r="A260" s="13"/>
      <c r="B260" s="245"/>
      <c r="C260" s="246"/>
      <c r="D260" s="241" t="s">
        <v>173</v>
      </c>
      <c r="E260" s="247" t="s">
        <v>19</v>
      </c>
      <c r="F260" s="248" t="s">
        <v>2160</v>
      </c>
      <c r="G260" s="246"/>
      <c r="H260" s="249">
        <v>1.3200000000000001</v>
      </c>
      <c r="I260" s="250"/>
      <c r="J260" s="246"/>
      <c r="K260" s="246"/>
      <c r="L260" s="251"/>
      <c r="M260" s="252"/>
      <c r="N260" s="253"/>
      <c r="O260" s="253"/>
      <c r="P260" s="253"/>
      <c r="Q260" s="253"/>
      <c r="R260" s="253"/>
      <c r="S260" s="253"/>
      <c r="T260" s="254"/>
      <c r="U260" s="13"/>
      <c r="V260" s="13"/>
      <c r="W260" s="13"/>
      <c r="X260" s="13"/>
      <c r="Y260" s="13"/>
      <c r="Z260" s="13"/>
      <c r="AA260" s="13"/>
      <c r="AB260" s="13"/>
      <c r="AC260" s="13"/>
      <c r="AD260" s="13"/>
      <c r="AE260" s="13"/>
      <c r="AT260" s="255" t="s">
        <v>173</v>
      </c>
      <c r="AU260" s="255" t="s">
        <v>86</v>
      </c>
      <c r="AV260" s="13" t="s">
        <v>86</v>
      </c>
      <c r="AW260" s="13" t="s">
        <v>37</v>
      </c>
      <c r="AX260" s="13" t="s">
        <v>76</v>
      </c>
      <c r="AY260" s="255" t="s">
        <v>162</v>
      </c>
    </row>
    <row r="261" s="13" customFormat="1">
      <c r="A261" s="13"/>
      <c r="B261" s="245"/>
      <c r="C261" s="246"/>
      <c r="D261" s="241" t="s">
        <v>173</v>
      </c>
      <c r="E261" s="247" t="s">
        <v>19</v>
      </c>
      <c r="F261" s="248" t="s">
        <v>2161</v>
      </c>
      <c r="G261" s="246"/>
      <c r="H261" s="249">
        <v>1.6200000000000001</v>
      </c>
      <c r="I261" s="250"/>
      <c r="J261" s="246"/>
      <c r="K261" s="246"/>
      <c r="L261" s="251"/>
      <c r="M261" s="252"/>
      <c r="N261" s="253"/>
      <c r="O261" s="253"/>
      <c r="P261" s="253"/>
      <c r="Q261" s="253"/>
      <c r="R261" s="253"/>
      <c r="S261" s="253"/>
      <c r="T261" s="254"/>
      <c r="U261" s="13"/>
      <c r="V261" s="13"/>
      <c r="W261" s="13"/>
      <c r="X261" s="13"/>
      <c r="Y261" s="13"/>
      <c r="Z261" s="13"/>
      <c r="AA261" s="13"/>
      <c r="AB261" s="13"/>
      <c r="AC261" s="13"/>
      <c r="AD261" s="13"/>
      <c r="AE261" s="13"/>
      <c r="AT261" s="255" t="s">
        <v>173</v>
      </c>
      <c r="AU261" s="255" t="s">
        <v>86</v>
      </c>
      <c r="AV261" s="13" t="s">
        <v>86</v>
      </c>
      <c r="AW261" s="13" t="s">
        <v>37</v>
      </c>
      <c r="AX261" s="13" t="s">
        <v>76</v>
      </c>
      <c r="AY261" s="255" t="s">
        <v>162</v>
      </c>
    </row>
    <row r="262" s="15" customFormat="1">
      <c r="A262" s="15"/>
      <c r="B262" s="267"/>
      <c r="C262" s="268"/>
      <c r="D262" s="241" t="s">
        <v>173</v>
      </c>
      <c r="E262" s="269" t="s">
        <v>19</v>
      </c>
      <c r="F262" s="270" t="s">
        <v>177</v>
      </c>
      <c r="G262" s="268"/>
      <c r="H262" s="271">
        <v>2.9399999999999999</v>
      </c>
      <c r="I262" s="272"/>
      <c r="J262" s="268"/>
      <c r="K262" s="268"/>
      <c r="L262" s="273"/>
      <c r="M262" s="274"/>
      <c r="N262" s="275"/>
      <c r="O262" s="275"/>
      <c r="P262" s="275"/>
      <c r="Q262" s="275"/>
      <c r="R262" s="275"/>
      <c r="S262" s="275"/>
      <c r="T262" s="276"/>
      <c r="U262" s="15"/>
      <c r="V262" s="15"/>
      <c r="W262" s="15"/>
      <c r="X262" s="15"/>
      <c r="Y262" s="15"/>
      <c r="Z262" s="15"/>
      <c r="AA262" s="15"/>
      <c r="AB262" s="15"/>
      <c r="AC262" s="15"/>
      <c r="AD262" s="15"/>
      <c r="AE262" s="15"/>
      <c r="AT262" s="277" t="s">
        <v>173</v>
      </c>
      <c r="AU262" s="277" t="s">
        <v>86</v>
      </c>
      <c r="AV262" s="15" t="s">
        <v>169</v>
      </c>
      <c r="AW262" s="15" t="s">
        <v>37</v>
      </c>
      <c r="AX262" s="15" t="s">
        <v>84</v>
      </c>
      <c r="AY262" s="277" t="s">
        <v>162</v>
      </c>
    </row>
    <row r="263" s="2" customFormat="1" ht="16.5" customHeight="1">
      <c r="A263" s="40"/>
      <c r="B263" s="41"/>
      <c r="C263" s="228" t="s">
        <v>453</v>
      </c>
      <c r="D263" s="228" t="s">
        <v>164</v>
      </c>
      <c r="E263" s="229" t="s">
        <v>443</v>
      </c>
      <c r="F263" s="230" t="s">
        <v>444</v>
      </c>
      <c r="G263" s="231" t="s">
        <v>334</v>
      </c>
      <c r="H263" s="232">
        <v>0.063</v>
      </c>
      <c r="I263" s="233"/>
      <c r="J263" s="234">
        <f>ROUND(I263*H263,2)</f>
        <v>0</v>
      </c>
      <c r="K263" s="230" t="s">
        <v>168</v>
      </c>
      <c r="L263" s="46"/>
      <c r="M263" s="235" t="s">
        <v>19</v>
      </c>
      <c r="N263" s="236" t="s">
        <v>47</v>
      </c>
      <c r="O263" s="86"/>
      <c r="P263" s="237">
        <f>O263*H263</f>
        <v>0</v>
      </c>
      <c r="Q263" s="237">
        <v>0.85540000000000005</v>
      </c>
      <c r="R263" s="237">
        <f>Q263*H263</f>
        <v>0.053890200000000006</v>
      </c>
      <c r="S263" s="237">
        <v>0</v>
      </c>
      <c r="T263" s="238">
        <f>S263*H263</f>
        <v>0</v>
      </c>
      <c r="U263" s="40"/>
      <c r="V263" s="40"/>
      <c r="W263" s="40"/>
      <c r="X263" s="40"/>
      <c r="Y263" s="40"/>
      <c r="Z263" s="40"/>
      <c r="AA263" s="40"/>
      <c r="AB263" s="40"/>
      <c r="AC263" s="40"/>
      <c r="AD263" s="40"/>
      <c r="AE263" s="40"/>
      <c r="AR263" s="239" t="s">
        <v>169</v>
      </c>
      <c r="AT263" s="239" t="s">
        <v>164</v>
      </c>
      <c r="AU263" s="239" t="s">
        <v>86</v>
      </c>
      <c r="AY263" s="19" t="s">
        <v>162</v>
      </c>
      <c r="BE263" s="240">
        <f>IF(N263="základní",J263,0)</f>
        <v>0</v>
      </c>
      <c r="BF263" s="240">
        <f>IF(N263="snížená",J263,0)</f>
        <v>0</v>
      </c>
      <c r="BG263" s="240">
        <f>IF(N263="zákl. přenesená",J263,0)</f>
        <v>0</v>
      </c>
      <c r="BH263" s="240">
        <f>IF(N263="sníž. přenesená",J263,0)</f>
        <v>0</v>
      </c>
      <c r="BI263" s="240">
        <f>IF(N263="nulová",J263,0)</f>
        <v>0</v>
      </c>
      <c r="BJ263" s="19" t="s">
        <v>84</v>
      </c>
      <c r="BK263" s="240">
        <f>ROUND(I263*H263,2)</f>
        <v>0</v>
      </c>
      <c r="BL263" s="19" t="s">
        <v>169</v>
      </c>
      <c r="BM263" s="239" t="s">
        <v>2162</v>
      </c>
    </row>
    <row r="264" s="13" customFormat="1">
      <c r="A264" s="13"/>
      <c r="B264" s="245"/>
      <c r="C264" s="246"/>
      <c r="D264" s="241" t="s">
        <v>173</v>
      </c>
      <c r="E264" s="247" t="s">
        <v>19</v>
      </c>
      <c r="F264" s="248" t="s">
        <v>2163</v>
      </c>
      <c r="G264" s="246"/>
      <c r="H264" s="249">
        <v>0.025000000000000001</v>
      </c>
      <c r="I264" s="250"/>
      <c r="J264" s="246"/>
      <c r="K264" s="246"/>
      <c r="L264" s="251"/>
      <c r="M264" s="252"/>
      <c r="N264" s="253"/>
      <c r="O264" s="253"/>
      <c r="P264" s="253"/>
      <c r="Q264" s="253"/>
      <c r="R264" s="253"/>
      <c r="S264" s="253"/>
      <c r="T264" s="254"/>
      <c r="U264" s="13"/>
      <c r="V264" s="13"/>
      <c r="W264" s="13"/>
      <c r="X264" s="13"/>
      <c r="Y264" s="13"/>
      <c r="Z264" s="13"/>
      <c r="AA264" s="13"/>
      <c r="AB264" s="13"/>
      <c r="AC264" s="13"/>
      <c r="AD264" s="13"/>
      <c r="AE264" s="13"/>
      <c r="AT264" s="255" t="s">
        <v>173</v>
      </c>
      <c r="AU264" s="255" t="s">
        <v>86</v>
      </c>
      <c r="AV264" s="13" t="s">
        <v>86</v>
      </c>
      <c r="AW264" s="13" t="s">
        <v>37</v>
      </c>
      <c r="AX264" s="13" t="s">
        <v>76</v>
      </c>
      <c r="AY264" s="255" t="s">
        <v>162</v>
      </c>
    </row>
    <row r="265" s="13" customFormat="1">
      <c r="A265" s="13"/>
      <c r="B265" s="245"/>
      <c r="C265" s="246"/>
      <c r="D265" s="241" t="s">
        <v>173</v>
      </c>
      <c r="E265" s="247" t="s">
        <v>19</v>
      </c>
      <c r="F265" s="248" t="s">
        <v>2164</v>
      </c>
      <c r="G265" s="246"/>
      <c r="H265" s="249">
        <v>0.037999999999999999</v>
      </c>
      <c r="I265" s="250"/>
      <c r="J265" s="246"/>
      <c r="K265" s="246"/>
      <c r="L265" s="251"/>
      <c r="M265" s="252"/>
      <c r="N265" s="253"/>
      <c r="O265" s="253"/>
      <c r="P265" s="253"/>
      <c r="Q265" s="253"/>
      <c r="R265" s="253"/>
      <c r="S265" s="253"/>
      <c r="T265" s="254"/>
      <c r="U265" s="13"/>
      <c r="V265" s="13"/>
      <c r="W265" s="13"/>
      <c r="X265" s="13"/>
      <c r="Y265" s="13"/>
      <c r="Z265" s="13"/>
      <c r="AA265" s="13"/>
      <c r="AB265" s="13"/>
      <c r="AC265" s="13"/>
      <c r="AD265" s="13"/>
      <c r="AE265" s="13"/>
      <c r="AT265" s="255" t="s">
        <v>173</v>
      </c>
      <c r="AU265" s="255" t="s">
        <v>86</v>
      </c>
      <c r="AV265" s="13" t="s">
        <v>86</v>
      </c>
      <c r="AW265" s="13" t="s">
        <v>37</v>
      </c>
      <c r="AX265" s="13" t="s">
        <v>76</v>
      </c>
      <c r="AY265" s="255" t="s">
        <v>162</v>
      </c>
    </row>
    <row r="266" s="15" customFormat="1">
      <c r="A266" s="15"/>
      <c r="B266" s="267"/>
      <c r="C266" s="268"/>
      <c r="D266" s="241" t="s">
        <v>173</v>
      </c>
      <c r="E266" s="269" t="s">
        <v>19</v>
      </c>
      <c r="F266" s="270" t="s">
        <v>177</v>
      </c>
      <c r="G266" s="268"/>
      <c r="H266" s="271">
        <v>0.063</v>
      </c>
      <c r="I266" s="272"/>
      <c r="J266" s="268"/>
      <c r="K266" s="268"/>
      <c r="L266" s="273"/>
      <c r="M266" s="274"/>
      <c r="N266" s="275"/>
      <c r="O266" s="275"/>
      <c r="P266" s="275"/>
      <c r="Q266" s="275"/>
      <c r="R266" s="275"/>
      <c r="S266" s="275"/>
      <c r="T266" s="276"/>
      <c r="U266" s="15"/>
      <c r="V266" s="15"/>
      <c r="W266" s="15"/>
      <c r="X266" s="15"/>
      <c r="Y266" s="15"/>
      <c r="Z266" s="15"/>
      <c r="AA266" s="15"/>
      <c r="AB266" s="15"/>
      <c r="AC266" s="15"/>
      <c r="AD266" s="15"/>
      <c r="AE266" s="15"/>
      <c r="AT266" s="277" t="s">
        <v>173</v>
      </c>
      <c r="AU266" s="277" t="s">
        <v>86</v>
      </c>
      <c r="AV266" s="15" t="s">
        <v>169</v>
      </c>
      <c r="AW266" s="15" t="s">
        <v>37</v>
      </c>
      <c r="AX266" s="15" t="s">
        <v>84</v>
      </c>
      <c r="AY266" s="277" t="s">
        <v>162</v>
      </c>
    </row>
    <row r="267" s="12" customFormat="1" ht="22.8" customHeight="1">
      <c r="A267" s="12"/>
      <c r="B267" s="212"/>
      <c r="C267" s="213"/>
      <c r="D267" s="214" t="s">
        <v>75</v>
      </c>
      <c r="E267" s="226" t="s">
        <v>211</v>
      </c>
      <c r="F267" s="226" t="s">
        <v>447</v>
      </c>
      <c r="G267" s="213"/>
      <c r="H267" s="213"/>
      <c r="I267" s="216"/>
      <c r="J267" s="227">
        <f>BK267</f>
        <v>0</v>
      </c>
      <c r="K267" s="213"/>
      <c r="L267" s="218"/>
      <c r="M267" s="219"/>
      <c r="N267" s="220"/>
      <c r="O267" s="220"/>
      <c r="P267" s="221">
        <f>SUM(P268:P295)</f>
        <v>0</v>
      </c>
      <c r="Q267" s="220"/>
      <c r="R267" s="221">
        <f>SUM(R268:R295)</f>
        <v>1.6519351599999999</v>
      </c>
      <c r="S267" s="220"/>
      <c r="T267" s="222">
        <f>SUM(T268:T295)</f>
        <v>0</v>
      </c>
      <c r="U267" s="12"/>
      <c r="V267" s="12"/>
      <c r="W267" s="12"/>
      <c r="X267" s="12"/>
      <c r="Y267" s="12"/>
      <c r="Z267" s="12"/>
      <c r="AA267" s="12"/>
      <c r="AB267" s="12"/>
      <c r="AC267" s="12"/>
      <c r="AD267" s="12"/>
      <c r="AE267" s="12"/>
      <c r="AR267" s="223" t="s">
        <v>84</v>
      </c>
      <c r="AT267" s="224" t="s">
        <v>75</v>
      </c>
      <c r="AU267" s="224" t="s">
        <v>84</v>
      </c>
      <c r="AY267" s="223" t="s">
        <v>162</v>
      </c>
      <c r="BK267" s="225">
        <f>SUM(BK268:BK295)</f>
        <v>0</v>
      </c>
    </row>
    <row r="268" s="2" customFormat="1" ht="21.75" customHeight="1">
      <c r="A268" s="40"/>
      <c r="B268" s="41"/>
      <c r="C268" s="228" t="s">
        <v>457</v>
      </c>
      <c r="D268" s="228" t="s">
        <v>164</v>
      </c>
      <c r="E268" s="229" t="s">
        <v>2165</v>
      </c>
      <c r="F268" s="230" t="s">
        <v>2166</v>
      </c>
      <c r="G268" s="231" t="s">
        <v>202</v>
      </c>
      <c r="H268" s="232">
        <v>4</v>
      </c>
      <c r="I268" s="233"/>
      <c r="J268" s="234">
        <f>ROUND(I268*H268,2)</f>
        <v>0</v>
      </c>
      <c r="K268" s="230" t="s">
        <v>168</v>
      </c>
      <c r="L268" s="46"/>
      <c r="M268" s="235" t="s">
        <v>19</v>
      </c>
      <c r="N268" s="236" t="s">
        <v>47</v>
      </c>
      <c r="O268" s="86"/>
      <c r="P268" s="237">
        <f>O268*H268</f>
        <v>0</v>
      </c>
      <c r="Q268" s="237">
        <v>0</v>
      </c>
      <c r="R268" s="237">
        <f>Q268*H268</f>
        <v>0</v>
      </c>
      <c r="S268" s="237">
        <v>0</v>
      </c>
      <c r="T268" s="238">
        <f>S268*H268</f>
        <v>0</v>
      </c>
      <c r="U268" s="40"/>
      <c r="V268" s="40"/>
      <c r="W268" s="40"/>
      <c r="X268" s="40"/>
      <c r="Y268" s="40"/>
      <c r="Z268" s="40"/>
      <c r="AA268" s="40"/>
      <c r="AB268" s="40"/>
      <c r="AC268" s="40"/>
      <c r="AD268" s="40"/>
      <c r="AE268" s="40"/>
      <c r="AR268" s="239" t="s">
        <v>169</v>
      </c>
      <c r="AT268" s="239" t="s">
        <v>164</v>
      </c>
      <c r="AU268" s="239" t="s">
        <v>86</v>
      </c>
      <c r="AY268" s="19" t="s">
        <v>162</v>
      </c>
      <c r="BE268" s="240">
        <f>IF(N268="základní",J268,0)</f>
        <v>0</v>
      </c>
      <c r="BF268" s="240">
        <f>IF(N268="snížená",J268,0)</f>
        <v>0</v>
      </c>
      <c r="BG268" s="240">
        <f>IF(N268="zákl. přenesená",J268,0)</f>
        <v>0</v>
      </c>
      <c r="BH268" s="240">
        <f>IF(N268="sníž. přenesená",J268,0)</f>
        <v>0</v>
      </c>
      <c r="BI268" s="240">
        <f>IF(N268="nulová",J268,0)</f>
        <v>0</v>
      </c>
      <c r="BJ268" s="19" t="s">
        <v>84</v>
      </c>
      <c r="BK268" s="240">
        <f>ROUND(I268*H268,2)</f>
        <v>0</v>
      </c>
      <c r="BL268" s="19" t="s">
        <v>169</v>
      </c>
      <c r="BM268" s="239" t="s">
        <v>2167</v>
      </c>
    </row>
    <row r="269" s="2" customFormat="1">
      <c r="A269" s="40"/>
      <c r="B269" s="41"/>
      <c r="C269" s="42"/>
      <c r="D269" s="241" t="s">
        <v>171</v>
      </c>
      <c r="E269" s="42"/>
      <c r="F269" s="242" t="s">
        <v>477</v>
      </c>
      <c r="G269" s="42"/>
      <c r="H269" s="42"/>
      <c r="I269" s="148"/>
      <c r="J269" s="42"/>
      <c r="K269" s="42"/>
      <c r="L269" s="46"/>
      <c r="M269" s="243"/>
      <c r="N269" s="244"/>
      <c r="O269" s="86"/>
      <c r="P269" s="86"/>
      <c r="Q269" s="86"/>
      <c r="R269" s="86"/>
      <c r="S269" s="86"/>
      <c r="T269" s="87"/>
      <c r="U269" s="40"/>
      <c r="V269" s="40"/>
      <c r="W269" s="40"/>
      <c r="X269" s="40"/>
      <c r="Y269" s="40"/>
      <c r="Z269" s="40"/>
      <c r="AA269" s="40"/>
      <c r="AB269" s="40"/>
      <c r="AC269" s="40"/>
      <c r="AD269" s="40"/>
      <c r="AE269" s="40"/>
      <c r="AT269" s="19" t="s">
        <v>171</v>
      </c>
      <c r="AU269" s="19" t="s">
        <v>86</v>
      </c>
    </row>
    <row r="270" s="13" customFormat="1">
      <c r="A270" s="13"/>
      <c r="B270" s="245"/>
      <c r="C270" s="246"/>
      <c r="D270" s="241" t="s">
        <v>173</v>
      </c>
      <c r="E270" s="247" t="s">
        <v>19</v>
      </c>
      <c r="F270" s="248" t="s">
        <v>2168</v>
      </c>
      <c r="G270" s="246"/>
      <c r="H270" s="249">
        <v>4</v>
      </c>
      <c r="I270" s="250"/>
      <c r="J270" s="246"/>
      <c r="K270" s="246"/>
      <c r="L270" s="251"/>
      <c r="M270" s="252"/>
      <c r="N270" s="253"/>
      <c r="O270" s="253"/>
      <c r="P270" s="253"/>
      <c r="Q270" s="253"/>
      <c r="R270" s="253"/>
      <c r="S270" s="253"/>
      <c r="T270" s="254"/>
      <c r="U270" s="13"/>
      <c r="V270" s="13"/>
      <c r="W270" s="13"/>
      <c r="X270" s="13"/>
      <c r="Y270" s="13"/>
      <c r="Z270" s="13"/>
      <c r="AA270" s="13"/>
      <c r="AB270" s="13"/>
      <c r="AC270" s="13"/>
      <c r="AD270" s="13"/>
      <c r="AE270" s="13"/>
      <c r="AT270" s="255" t="s">
        <v>173</v>
      </c>
      <c r="AU270" s="255" t="s">
        <v>86</v>
      </c>
      <c r="AV270" s="13" t="s">
        <v>86</v>
      </c>
      <c r="AW270" s="13" t="s">
        <v>37</v>
      </c>
      <c r="AX270" s="13" t="s">
        <v>84</v>
      </c>
      <c r="AY270" s="255" t="s">
        <v>162</v>
      </c>
    </row>
    <row r="271" s="2" customFormat="1" ht="16.5" customHeight="1">
      <c r="A271" s="40"/>
      <c r="B271" s="41"/>
      <c r="C271" s="288" t="s">
        <v>461</v>
      </c>
      <c r="D271" s="288" t="s">
        <v>346</v>
      </c>
      <c r="E271" s="289" t="s">
        <v>2169</v>
      </c>
      <c r="F271" s="290" t="s">
        <v>2170</v>
      </c>
      <c r="G271" s="291" t="s">
        <v>202</v>
      </c>
      <c r="H271" s="292">
        <v>4.0599999999999996</v>
      </c>
      <c r="I271" s="293"/>
      <c r="J271" s="294">
        <f>ROUND(I271*H271,2)</f>
        <v>0</v>
      </c>
      <c r="K271" s="290" t="s">
        <v>168</v>
      </c>
      <c r="L271" s="295"/>
      <c r="M271" s="296" t="s">
        <v>19</v>
      </c>
      <c r="N271" s="297" t="s">
        <v>47</v>
      </c>
      <c r="O271" s="86"/>
      <c r="P271" s="237">
        <f>O271*H271</f>
        <v>0</v>
      </c>
      <c r="Q271" s="237">
        <v>0.0010499999999999999</v>
      </c>
      <c r="R271" s="237">
        <f>Q271*H271</f>
        <v>0.0042629999999999994</v>
      </c>
      <c r="S271" s="237">
        <v>0</v>
      </c>
      <c r="T271" s="238">
        <f>S271*H271</f>
        <v>0</v>
      </c>
      <c r="U271" s="40"/>
      <c r="V271" s="40"/>
      <c r="W271" s="40"/>
      <c r="X271" s="40"/>
      <c r="Y271" s="40"/>
      <c r="Z271" s="40"/>
      <c r="AA271" s="40"/>
      <c r="AB271" s="40"/>
      <c r="AC271" s="40"/>
      <c r="AD271" s="40"/>
      <c r="AE271" s="40"/>
      <c r="AR271" s="239" t="s">
        <v>211</v>
      </c>
      <c r="AT271" s="239" t="s">
        <v>346</v>
      </c>
      <c r="AU271" s="239" t="s">
        <v>86</v>
      </c>
      <c r="AY271" s="19" t="s">
        <v>162</v>
      </c>
      <c r="BE271" s="240">
        <f>IF(N271="základní",J271,0)</f>
        <v>0</v>
      </c>
      <c r="BF271" s="240">
        <f>IF(N271="snížená",J271,0)</f>
        <v>0</v>
      </c>
      <c r="BG271" s="240">
        <f>IF(N271="zákl. přenesená",J271,0)</f>
        <v>0</v>
      </c>
      <c r="BH271" s="240">
        <f>IF(N271="sníž. přenesená",J271,0)</f>
        <v>0</v>
      </c>
      <c r="BI271" s="240">
        <f>IF(N271="nulová",J271,0)</f>
        <v>0</v>
      </c>
      <c r="BJ271" s="19" t="s">
        <v>84</v>
      </c>
      <c r="BK271" s="240">
        <f>ROUND(I271*H271,2)</f>
        <v>0</v>
      </c>
      <c r="BL271" s="19" t="s">
        <v>169</v>
      </c>
      <c r="BM271" s="239" t="s">
        <v>2171</v>
      </c>
    </row>
    <row r="272" s="13" customFormat="1">
      <c r="A272" s="13"/>
      <c r="B272" s="245"/>
      <c r="C272" s="246"/>
      <c r="D272" s="241" t="s">
        <v>173</v>
      </c>
      <c r="E272" s="246"/>
      <c r="F272" s="248" t="s">
        <v>2172</v>
      </c>
      <c r="G272" s="246"/>
      <c r="H272" s="249">
        <v>4.0599999999999996</v>
      </c>
      <c r="I272" s="250"/>
      <c r="J272" s="246"/>
      <c r="K272" s="246"/>
      <c r="L272" s="251"/>
      <c r="M272" s="252"/>
      <c r="N272" s="253"/>
      <c r="O272" s="253"/>
      <c r="P272" s="253"/>
      <c r="Q272" s="253"/>
      <c r="R272" s="253"/>
      <c r="S272" s="253"/>
      <c r="T272" s="254"/>
      <c r="U272" s="13"/>
      <c r="V272" s="13"/>
      <c r="W272" s="13"/>
      <c r="X272" s="13"/>
      <c r="Y272" s="13"/>
      <c r="Z272" s="13"/>
      <c r="AA272" s="13"/>
      <c r="AB272" s="13"/>
      <c r="AC272" s="13"/>
      <c r="AD272" s="13"/>
      <c r="AE272" s="13"/>
      <c r="AT272" s="255" t="s">
        <v>173</v>
      </c>
      <c r="AU272" s="255" t="s">
        <v>86</v>
      </c>
      <c r="AV272" s="13" t="s">
        <v>86</v>
      </c>
      <c r="AW272" s="13" t="s">
        <v>4</v>
      </c>
      <c r="AX272" s="13" t="s">
        <v>84</v>
      </c>
      <c r="AY272" s="255" t="s">
        <v>162</v>
      </c>
    </row>
    <row r="273" s="2" customFormat="1" ht="16.5" customHeight="1">
      <c r="A273" s="40"/>
      <c r="B273" s="41"/>
      <c r="C273" s="228" t="s">
        <v>465</v>
      </c>
      <c r="D273" s="228" t="s">
        <v>164</v>
      </c>
      <c r="E273" s="229" t="s">
        <v>2173</v>
      </c>
      <c r="F273" s="230" t="s">
        <v>2174</v>
      </c>
      <c r="G273" s="231" t="s">
        <v>202</v>
      </c>
      <c r="H273" s="232">
        <v>6.5</v>
      </c>
      <c r="I273" s="233"/>
      <c r="J273" s="234">
        <f>ROUND(I273*H273,2)</f>
        <v>0</v>
      </c>
      <c r="K273" s="230" t="s">
        <v>168</v>
      </c>
      <c r="L273" s="46"/>
      <c r="M273" s="235" t="s">
        <v>19</v>
      </c>
      <c r="N273" s="236" t="s">
        <v>47</v>
      </c>
      <c r="O273" s="86"/>
      <c r="P273" s="237">
        <f>O273*H273</f>
        <v>0</v>
      </c>
      <c r="Q273" s="237">
        <v>1.0000000000000001E-05</v>
      </c>
      <c r="R273" s="237">
        <f>Q273*H273</f>
        <v>6.5000000000000008E-05</v>
      </c>
      <c r="S273" s="237">
        <v>0</v>
      </c>
      <c r="T273" s="238">
        <f>S273*H273</f>
        <v>0</v>
      </c>
      <c r="U273" s="40"/>
      <c r="V273" s="40"/>
      <c r="W273" s="40"/>
      <c r="X273" s="40"/>
      <c r="Y273" s="40"/>
      <c r="Z273" s="40"/>
      <c r="AA273" s="40"/>
      <c r="AB273" s="40"/>
      <c r="AC273" s="40"/>
      <c r="AD273" s="40"/>
      <c r="AE273" s="40"/>
      <c r="AR273" s="239" t="s">
        <v>169</v>
      </c>
      <c r="AT273" s="239" t="s">
        <v>164</v>
      </c>
      <c r="AU273" s="239" t="s">
        <v>86</v>
      </c>
      <c r="AY273" s="19" t="s">
        <v>162</v>
      </c>
      <c r="BE273" s="240">
        <f>IF(N273="základní",J273,0)</f>
        <v>0</v>
      </c>
      <c r="BF273" s="240">
        <f>IF(N273="snížená",J273,0)</f>
        <v>0</v>
      </c>
      <c r="BG273" s="240">
        <f>IF(N273="zákl. přenesená",J273,0)</f>
        <v>0</v>
      </c>
      <c r="BH273" s="240">
        <f>IF(N273="sníž. přenesená",J273,0)</f>
        <v>0</v>
      </c>
      <c r="BI273" s="240">
        <f>IF(N273="nulová",J273,0)</f>
        <v>0</v>
      </c>
      <c r="BJ273" s="19" t="s">
        <v>84</v>
      </c>
      <c r="BK273" s="240">
        <f>ROUND(I273*H273,2)</f>
        <v>0</v>
      </c>
      <c r="BL273" s="19" t="s">
        <v>169</v>
      </c>
      <c r="BM273" s="239" t="s">
        <v>2175</v>
      </c>
    </row>
    <row r="274" s="2" customFormat="1">
      <c r="A274" s="40"/>
      <c r="B274" s="41"/>
      <c r="C274" s="42"/>
      <c r="D274" s="241" t="s">
        <v>171</v>
      </c>
      <c r="E274" s="42"/>
      <c r="F274" s="242" t="s">
        <v>477</v>
      </c>
      <c r="G274" s="42"/>
      <c r="H274" s="42"/>
      <c r="I274" s="148"/>
      <c r="J274" s="42"/>
      <c r="K274" s="42"/>
      <c r="L274" s="46"/>
      <c r="M274" s="243"/>
      <c r="N274" s="244"/>
      <c r="O274" s="86"/>
      <c r="P274" s="86"/>
      <c r="Q274" s="86"/>
      <c r="R274" s="86"/>
      <c r="S274" s="86"/>
      <c r="T274" s="87"/>
      <c r="U274" s="40"/>
      <c r="V274" s="40"/>
      <c r="W274" s="40"/>
      <c r="X274" s="40"/>
      <c r="Y274" s="40"/>
      <c r="Z274" s="40"/>
      <c r="AA274" s="40"/>
      <c r="AB274" s="40"/>
      <c r="AC274" s="40"/>
      <c r="AD274" s="40"/>
      <c r="AE274" s="40"/>
      <c r="AT274" s="19" t="s">
        <v>171</v>
      </c>
      <c r="AU274" s="19" t="s">
        <v>86</v>
      </c>
    </row>
    <row r="275" s="2" customFormat="1" ht="16.5" customHeight="1">
      <c r="A275" s="40"/>
      <c r="B275" s="41"/>
      <c r="C275" s="288" t="s">
        <v>469</v>
      </c>
      <c r="D275" s="288" t="s">
        <v>346</v>
      </c>
      <c r="E275" s="289" t="s">
        <v>2176</v>
      </c>
      <c r="F275" s="290" t="s">
        <v>2177</v>
      </c>
      <c r="G275" s="291" t="s">
        <v>202</v>
      </c>
      <c r="H275" s="292">
        <v>6.5979999999999999</v>
      </c>
      <c r="I275" s="293"/>
      <c r="J275" s="294">
        <f>ROUND(I275*H275,2)</f>
        <v>0</v>
      </c>
      <c r="K275" s="290" t="s">
        <v>168</v>
      </c>
      <c r="L275" s="295"/>
      <c r="M275" s="296" t="s">
        <v>19</v>
      </c>
      <c r="N275" s="297" t="s">
        <v>47</v>
      </c>
      <c r="O275" s="86"/>
      <c r="P275" s="237">
        <f>O275*H275</f>
        <v>0</v>
      </c>
      <c r="Q275" s="237">
        <v>0.0024199999999999998</v>
      </c>
      <c r="R275" s="237">
        <f>Q275*H275</f>
        <v>0.015967159999999998</v>
      </c>
      <c r="S275" s="237">
        <v>0</v>
      </c>
      <c r="T275" s="238">
        <f>S275*H275</f>
        <v>0</v>
      </c>
      <c r="U275" s="40"/>
      <c r="V275" s="40"/>
      <c r="W275" s="40"/>
      <c r="X275" s="40"/>
      <c r="Y275" s="40"/>
      <c r="Z275" s="40"/>
      <c r="AA275" s="40"/>
      <c r="AB275" s="40"/>
      <c r="AC275" s="40"/>
      <c r="AD275" s="40"/>
      <c r="AE275" s="40"/>
      <c r="AR275" s="239" t="s">
        <v>211</v>
      </c>
      <c r="AT275" s="239" t="s">
        <v>346</v>
      </c>
      <c r="AU275" s="239" t="s">
        <v>86</v>
      </c>
      <c r="AY275" s="19" t="s">
        <v>162</v>
      </c>
      <c r="BE275" s="240">
        <f>IF(N275="základní",J275,0)</f>
        <v>0</v>
      </c>
      <c r="BF275" s="240">
        <f>IF(N275="snížená",J275,0)</f>
        <v>0</v>
      </c>
      <c r="BG275" s="240">
        <f>IF(N275="zákl. přenesená",J275,0)</f>
        <v>0</v>
      </c>
      <c r="BH275" s="240">
        <f>IF(N275="sníž. přenesená",J275,0)</f>
        <v>0</v>
      </c>
      <c r="BI275" s="240">
        <f>IF(N275="nulová",J275,0)</f>
        <v>0</v>
      </c>
      <c r="BJ275" s="19" t="s">
        <v>84</v>
      </c>
      <c r="BK275" s="240">
        <f>ROUND(I275*H275,2)</f>
        <v>0</v>
      </c>
      <c r="BL275" s="19" t="s">
        <v>169</v>
      </c>
      <c r="BM275" s="239" t="s">
        <v>2178</v>
      </c>
    </row>
    <row r="276" s="13" customFormat="1">
      <c r="A276" s="13"/>
      <c r="B276" s="245"/>
      <c r="C276" s="246"/>
      <c r="D276" s="241" t="s">
        <v>173</v>
      </c>
      <c r="E276" s="246"/>
      <c r="F276" s="248" t="s">
        <v>2179</v>
      </c>
      <c r="G276" s="246"/>
      <c r="H276" s="249">
        <v>6.5979999999999999</v>
      </c>
      <c r="I276" s="250"/>
      <c r="J276" s="246"/>
      <c r="K276" s="246"/>
      <c r="L276" s="251"/>
      <c r="M276" s="252"/>
      <c r="N276" s="253"/>
      <c r="O276" s="253"/>
      <c r="P276" s="253"/>
      <c r="Q276" s="253"/>
      <c r="R276" s="253"/>
      <c r="S276" s="253"/>
      <c r="T276" s="254"/>
      <c r="U276" s="13"/>
      <c r="V276" s="13"/>
      <c r="W276" s="13"/>
      <c r="X276" s="13"/>
      <c r="Y276" s="13"/>
      <c r="Z276" s="13"/>
      <c r="AA276" s="13"/>
      <c r="AB276" s="13"/>
      <c r="AC276" s="13"/>
      <c r="AD276" s="13"/>
      <c r="AE276" s="13"/>
      <c r="AT276" s="255" t="s">
        <v>173</v>
      </c>
      <c r="AU276" s="255" t="s">
        <v>86</v>
      </c>
      <c r="AV276" s="13" t="s">
        <v>86</v>
      </c>
      <c r="AW276" s="13" t="s">
        <v>4</v>
      </c>
      <c r="AX276" s="13" t="s">
        <v>84</v>
      </c>
      <c r="AY276" s="255" t="s">
        <v>162</v>
      </c>
    </row>
    <row r="277" s="2" customFormat="1" ht="16.5" customHeight="1">
      <c r="A277" s="40"/>
      <c r="B277" s="41"/>
      <c r="C277" s="228" t="s">
        <v>473</v>
      </c>
      <c r="D277" s="228" t="s">
        <v>164</v>
      </c>
      <c r="E277" s="229" t="s">
        <v>2180</v>
      </c>
      <c r="F277" s="230" t="s">
        <v>2181</v>
      </c>
      <c r="G277" s="231" t="s">
        <v>202</v>
      </c>
      <c r="H277" s="232">
        <v>6.5</v>
      </c>
      <c r="I277" s="233"/>
      <c r="J277" s="234">
        <f>ROUND(I277*H277,2)</f>
        <v>0</v>
      </c>
      <c r="K277" s="230" t="s">
        <v>168</v>
      </c>
      <c r="L277" s="46"/>
      <c r="M277" s="235" t="s">
        <v>19</v>
      </c>
      <c r="N277" s="236" t="s">
        <v>47</v>
      </c>
      <c r="O277" s="86"/>
      <c r="P277" s="237">
        <f>O277*H277</f>
        <v>0</v>
      </c>
      <c r="Q277" s="237">
        <v>0</v>
      </c>
      <c r="R277" s="237">
        <f>Q277*H277</f>
        <v>0</v>
      </c>
      <c r="S277" s="237">
        <v>0</v>
      </c>
      <c r="T277" s="238">
        <f>S277*H277</f>
        <v>0</v>
      </c>
      <c r="U277" s="40"/>
      <c r="V277" s="40"/>
      <c r="W277" s="40"/>
      <c r="X277" s="40"/>
      <c r="Y277" s="40"/>
      <c r="Z277" s="40"/>
      <c r="AA277" s="40"/>
      <c r="AB277" s="40"/>
      <c r="AC277" s="40"/>
      <c r="AD277" s="40"/>
      <c r="AE277" s="40"/>
      <c r="AR277" s="239" t="s">
        <v>169</v>
      </c>
      <c r="AT277" s="239" t="s">
        <v>164</v>
      </c>
      <c r="AU277" s="239" t="s">
        <v>86</v>
      </c>
      <c r="AY277" s="19" t="s">
        <v>162</v>
      </c>
      <c r="BE277" s="240">
        <f>IF(N277="základní",J277,0)</f>
        <v>0</v>
      </c>
      <c r="BF277" s="240">
        <f>IF(N277="snížená",J277,0)</f>
        <v>0</v>
      </c>
      <c r="BG277" s="240">
        <f>IF(N277="zákl. přenesená",J277,0)</f>
        <v>0</v>
      </c>
      <c r="BH277" s="240">
        <f>IF(N277="sníž. přenesená",J277,0)</f>
        <v>0</v>
      </c>
      <c r="BI277" s="240">
        <f>IF(N277="nulová",J277,0)</f>
        <v>0</v>
      </c>
      <c r="BJ277" s="19" t="s">
        <v>84</v>
      </c>
      <c r="BK277" s="240">
        <f>ROUND(I277*H277,2)</f>
        <v>0</v>
      </c>
      <c r="BL277" s="19" t="s">
        <v>169</v>
      </c>
      <c r="BM277" s="239" t="s">
        <v>2182</v>
      </c>
    </row>
    <row r="278" s="2" customFormat="1">
      <c r="A278" s="40"/>
      <c r="B278" s="41"/>
      <c r="C278" s="42"/>
      <c r="D278" s="241" t="s">
        <v>171</v>
      </c>
      <c r="E278" s="42"/>
      <c r="F278" s="242" t="s">
        <v>606</v>
      </c>
      <c r="G278" s="42"/>
      <c r="H278" s="42"/>
      <c r="I278" s="148"/>
      <c r="J278" s="42"/>
      <c r="K278" s="42"/>
      <c r="L278" s="46"/>
      <c r="M278" s="243"/>
      <c r="N278" s="244"/>
      <c r="O278" s="86"/>
      <c r="P278" s="86"/>
      <c r="Q278" s="86"/>
      <c r="R278" s="86"/>
      <c r="S278" s="86"/>
      <c r="T278" s="87"/>
      <c r="U278" s="40"/>
      <c r="V278" s="40"/>
      <c r="W278" s="40"/>
      <c r="X278" s="40"/>
      <c r="Y278" s="40"/>
      <c r="Z278" s="40"/>
      <c r="AA278" s="40"/>
      <c r="AB278" s="40"/>
      <c r="AC278" s="40"/>
      <c r="AD278" s="40"/>
      <c r="AE278" s="40"/>
      <c r="AT278" s="19" t="s">
        <v>171</v>
      </c>
      <c r="AU278" s="19" t="s">
        <v>86</v>
      </c>
    </row>
    <row r="279" s="13" customFormat="1">
      <c r="A279" s="13"/>
      <c r="B279" s="245"/>
      <c r="C279" s="246"/>
      <c r="D279" s="241" t="s">
        <v>173</v>
      </c>
      <c r="E279" s="247" t="s">
        <v>19</v>
      </c>
      <c r="F279" s="248" t="s">
        <v>2183</v>
      </c>
      <c r="G279" s="246"/>
      <c r="H279" s="249">
        <v>6.5</v>
      </c>
      <c r="I279" s="250"/>
      <c r="J279" s="246"/>
      <c r="K279" s="246"/>
      <c r="L279" s="251"/>
      <c r="M279" s="252"/>
      <c r="N279" s="253"/>
      <c r="O279" s="253"/>
      <c r="P279" s="253"/>
      <c r="Q279" s="253"/>
      <c r="R279" s="253"/>
      <c r="S279" s="253"/>
      <c r="T279" s="254"/>
      <c r="U279" s="13"/>
      <c r="V279" s="13"/>
      <c r="W279" s="13"/>
      <c r="X279" s="13"/>
      <c r="Y279" s="13"/>
      <c r="Z279" s="13"/>
      <c r="AA279" s="13"/>
      <c r="AB279" s="13"/>
      <c r="AC279" s="13"/>
      <c r="AD279" s="13"/>
      <c r="AE279" s="13"/>
      <c r="AT279" s="255" t="s">
        <v>173</v>
      </c>
      <c r="AU279" s="255" t="s">
        <v>86</v>
      </c>
      <c r="AV279" s="13" t="s">
        <v>86</v>
      </c>
      <c r="AW279" s="13" t="s">
        <v>37</v>
      </c>
      <c r="AX279" s="13" t="s">
        <v>84</v>
      </c>
      <c r="AY279" s="255" t="s">
        <v>162</v>
      </c>
    </row>
    <row r="280" s="2" customFormat="1" ht="16.5" customHeight="1">
      <c r="A280" s="40"/>
      <c r="B280" s="41"/>
      <c r="C280" s="228" t="s">
        <v>478</v>
      </c>
      <c r="D280" s="228" t="s">
        <v>164</v>
      </c>
      <c r="E280" s="229" t="s">
        <v>614</v>
      </c>
      <c r="F280" s="230" t="s">
        <v>615</v>
      </c>
      <c r="G280" s="231" t="s">
        <v>390</v>
      </c>
      <c r="H280" s="232">
        <v>6</v>
      </c>
      <c r="I280" s="233"/>
      <c r="J280" s="234">
        <f>ROUND(I280*H280,2)</f>
        <v>0</v>
      </c>
      <c r="K280" s="230" t="s">
        <v>168</v>
      </c>
      <c r="L280" s="46"/>
      <c r="M280" s="235" t="s">
        <v>19</v>
      </c>
      <c r="N280" s="236" t="s">
        <v>47</v>
      </c>
      <c r="O280" s="86"/>
      <c r="P280" s="237">
        <f>O280*H280</f>
        <v>0</v>
      </c>
      <c r="Q280" s="237">
        <v>0.21734000000000001</v>
      </c>
      <c r="R280" s="237">
        <f>Q280*H280</f>
        <v>1.3040400000000001</v>
      </c>
      <c r="S280" s="237">
        <v>0</v>
      </c>
      <c r="T280" s="238">
        <f>S280*H280</f>
        <v>0</v>
      </c>
      <c r="U280" s="40"/>
      <c r="V280" s="40"/>
      <c r="W280" s="40"/>
      <c r="X280" s="40"/>
      <c r="Y280" s="40"/>
      <c r="Z280" s="40"/>
      <c r="AA280" s="40"/>
      <c r="AB280" s="40"/>
      <c r="AC280" s="40"/>
      <c r="AD280" s="40"/>
      <c r="AE280" s="40"/>
      <c r="AR280" s="239" t="s">
        <v>169</v>
      </c>
      <c r="AT280" s="239" t="s">
        <v>164</v>
      </c>
      <c r="AU280" s="239" t="s">
        <v>86</v>
      </c>
      <c r="AY280" s="19" t="s">
        <v>162</v>
      </c>
      <c r="BE280" s="240">
        <f>IF(N280="základní",J280,0)</f>
        <v>0</v>
      </c>
      <c r="BF280" s="240">
        <f>IF(N280="snížená",J280,0)</f>
        <v>0</v>
      </c>
      <c r="BG280" s="240">
        <f>IF(N280="zákl. přenesená",J280,0)</f>
        <v>0</v>
      </c>
      <c r="BH280" s="240">
        <f>IF(N280="sníž. přenesená",J280,0)</f>
        <v>0</v>
      </c>
      <c r="BI280" s="240">
        <f>IF(N280="nulová",J280,0)</f>
        <v>0</v>
      </c>
      <c r="BJ280" s="19" t="s">
        <v>84</v>
      </c>
      <c r="BK280" s="240">
        <f>ROUND(I280*H280,2)</f>
        <v>0</v>
      </c>
      <c r="BL280" s="19" t="s">
        <v>169</v>
      </c>
      <c r="BM280" s="239" t="s">
        <v>2184</v>
      </c>
    </row>
    <row r="281" s="2" customFormat="1">
      <c r="A281" s="40"/>
      <c r="B281" s="41"/>
      <c r="C281" s="42"/>
      <c r="D281" s="241" t="s">
        <v>171</v>
      </c>
      <c r="E281" s="42"/>
      <c r="F281" s="242" t="s">
        <v>617</v>
      </c>
      <c r="G281" s="42"/>
      <c r="H281" s="42"/>
      <c r="I281" s="148"/>
      <c r="J281" s="42"/>
      <c r="K281" s="42"/>
      <c r="L281" s="46"/>
      <c r="M281" s="243"/>
      <c r="N281" s="244"/>
      <c r="O281" s="86"/>
      <c r="P281" s="86"/>
      <c r="Q281" s="86"/>
      <c r="R281" s="86"/>
      <c r="S281" s="86"/>
      <c r="T281" s="87"/>
      <c r="U281" s="40"/>
      <c r="V281" s="40"/>
      <c r="W281" s="40"/>
      <c r="X281" s="40"/>
      <c r="Y281" s="40"/>
      <c r="Z281" s="40"/>
      <c r="AA281" s="40"/>
      <c r="AB281" s="40"/>
      <c r="AC281" s="40"/>
      <c r="AD281" s="40"/>
      <c r="AE281" s="40"/>
      <c r="AT281" s="19" t="s">
        <v>171</v>
      </c>
      <c r="AU281" s="19" t="s">
        <v>86</v>
      </c>
    </row>
    <row r="282" s="13" customFormat="1">
      <c r="A282" s="13"/>
      <c r="B282" s="245"/>
      <c r="C282" s="246"/>
      <c r="D282" s="241" t="s">
        <v>173</v>
      </c>
      <c r="E282" s="247" t="s">
        <v>19</v>
      </c>
      <c r="F282" s="248" t="s">
        <v>2185</v>
      </c>
      <c r="G282" s="246"/>
      <c r="H282" s="249">
        <v>4</v>
      </c>
      <c r="I282" s="250"/>
      <c r="J282" s="246"/>
      <c r="K282" s="246"/>
      <c r="L282" s="251"/>
      <c r="M282" s="252"/>
      <c r="N282" s="253"/>
      <c r="O282" s="253"/>
      <c r="P282" s="253"/>
      <c r="Q282" s="253"/>
      <c r="R282" s="253"/>
      <c r="S282" s="253"/>
      <c r="T282" s="254"/>
      <c r="U282" s="13"/>
      <c r="V282" s="13"/>
      <c r="W282" s="13"/>
      <c r="X282" s="13"/>
      <c r="Y282" s="13"/>
      <c r="Z282" s="13"/>
      <c r="AA282" s="13"/>
      <c r="AB282" s="13"/>
      <c r="AC282" s="13"/>
      <c r="AD282" s="13"/>
      <c r="AE282" s="13"/>
      <c r="AT282" s="255" t="s">
        <v>173</v>
      </c>
      <c r="AU282" s="255" t="s">
        <v>86</v>
      </c>
      <c r="AV282" s="13" t="s">
        <v>86</v>
      </c>
      <c r="AW282" s="13" t="s">
        <v>37</v>
      </c>
      <c r="AX282" s="13" t="s">
        <v>76</v>
      </c>
      <c r="AY282" s="255" t="s">
        <v>162</v>
      </c>
    </row>
    <row r="283" s="13" customFormat="1">
      <c r="A283" s="13"/>
      <c r="B283" s="245"/>
      <c r="C283" s="246"/>
      <c r="D283" s="241" t="s">
        <v>173</v>
      </c>
      <c r="E283" s="247" t="s">
        <v>19</v>
      </c>
      <c r="F283" s="248" t="s">
        <v>2186</v>
      </c>
      <c r="G283" s="246"/>
      <c r="H283" s="249">
        <v>2</v>
      </c>
      <c r="I283" s="250"/>
      <c r="J283" s="246"/>
      <c r="K283" s="246"/>
      <c r="L283" s="251"/>
      <c r="M283" s="252"/>
      <c r="N283" s="253"/>
      <c r="O283" s="253"/>
      <c r="P283" s="253"/>
      <c r="Q283" s="253"/>
      <c r="R283" s="253"/>
      <c r="S283" s="253"/>
      <c r="T283" s="254"/>
      <c r="U283" s="13"/>
      <c r="V283" s="13"/>
      <c r="W283" s="13"/>
      <c r="X283" s="13"/>
      <c r="Y283" s="13"/>
      <c r="Z283" s="13"/>
      <c r="AA283" s="13"/>
      <c r="AB283" s="13"/>
      <c r="AC283" s="13"/>
      <c r="AD283" s="13"/>
      <c r="AE283" s="13"/>
      <c r="AT283" s="255" t="s">
        <v>173</v>
      </c>
      <c r="AU283" s="255" t="s">
        <v>86</v>
      </c>
      <c r="AV283" s="13" t="s">
        <v>86</v>
      </c>
      <c r="AW283" s="13" t="s">
        <v>37</v>
      </c>
      <c r="AX283" s="13" t="s">
        <v>76</v>
      </c>
      <c r="AY283" s="255" t="s">
        <v>162</v>
      </c>
    </row>
    <row r="284" s="15" customFormat="1">
      <c r="A284" s="15"/>
      <c r="B284" s="267"/>
      <c r="C284" s="268"/>
      <c r="D284" s="241" t="s">
        <v>173</v>
      </c>
      <c r="E284" s="269" t="s">
        <v>19</v>
      </c>
      <c r="F284" s="270" t="s">
        <v>177</v>
      </c>
      <c r="G284" s="268"/>
      <c r="H284" s="271">
        <v>6</v>
      </c>
      <c r="I284" s="272"/>
      <c r="J284" s="268"/>
      <c r="K284" s="268"/>
      <c r="L284" s="273"/>
      <c r="M284" s="274"/>
      <c r="N284" s="275"/>
      <c r="O284" s="275"/>
      <c r="P284" s="275"/>
      <c r="Q284" s="275"/>
      <c r="R284" s="275"/>
      <c r="S284" s="275"/>
      <c r="T284" s="276"/>
      <c r="U284" s="15"/>
      <c r="V284" s="15"/>
      <c r="W284" s="15"/>
      <c r="X284" s="15"/>
      <c r="Y284" s="15"/>
      <c r="Z284" s="15"/>
      <c r="AA284" s="15"/>
      <c r="AB284" s="15"/>
      <c r="AC284" s="15"/>
      <c r="AD284" s="15"/>
      <c r="AE284" s="15"/>
      <c r="AT284" s="277" t="s">
        <v>173</v>
      </c>
      <c r="AU284" s="277" t="s">
        <v>86</v>
      </c>
      <c r="AV284" s="15" t="s">
        <v>169</v>
      </c>
      <c r="AW284" s="15" t="s">
        <v>37</v>
      </c>
      <c r="AX284" s="15" t="s">
        <v>84</v>
      </c>
      <c r="AY284" s="277" t="s">
        <v>162</v>
      </c>
    </row>
    <row r="285" s="2" customFormat="1" ht="16.5" customHeight="1">
      <c r="A285" s="40"/>
      <c r="B285" s="41"/>
      <c r="C285" s="288" t="s">
        <v>483</v>
      </c>
      <c r="D285" s="288" t="s">
        <v>346</v>
      </c>
      <c r="E285" s="289" t="s">
        <v>620</v>
      </c>
      <c r="F285" s="290" t="s">
        <v>621</v>
      </c>
      <c r="G285" s="291" t="s">
        <v>390</v>
      </c>
      <c r="H285" s="292">
        <v>6</v>
      </c>
      <c r="I285" s="293"/>
      <c r="J285" s="294">
        <f>ROUND(I285*H285,2)</f>
        <v>0</v>
      </c>
      <c r="K285" s="290" t="s">
        <v>168</v>
      </c>
      <c r="L285" s="295"/>
      <c r="M285" s="296" t="s">
        <v>19</v>
      </c>
      <c r="N285" s="297" t="s">
        <v>47</v>
      </c>
      <c r="O285" s="86"/>
      <c r="P285" s="237">
        <f>O285*H285</f>
        <v>0</v>
      </c>
      <c r="Q285" s="237">
        <v>0.054600000000000003</v>
      </c>
      <c r="R285" s="237">
        <f>Q285*H285</f>
        <v>0.3276</v>
      </c>
      <c r="S285" s="237">
        <v>0</v>
      </c>
      <c r="T285" s="238">
        <f>S285*H285</f>
        <v>0</v>
      </c>
      <c r="U285" s="40"/>
      <c r="V285" s="40"/>
      <c r="W285" s="40"/>
      <c r="X285" s="40"/>
      <c r="Y285" s="40"/>
      <c r="Z285" s="40"/>
      <c r="AA285" s="40"/>
      <c r="AB285" s="40"/>
      <c r="AC285" s="40"/>
      <c r="AD285" s="40"/>
      <c r="AE285" s="40"/>
      <c r="AR285" s="239" t="s">
        <v>211</v>
      </c>
      <c r="AT285" s="239" t="s">
        <v>346</v>
      </c>
      <c r="AU285" s="239" t="s">
        <v>86</v>
      </c>
      <c r="AY285" s="19" t="s">
        <v>162</v>
      </c>
      <c r="BE285" s="240">
        <f>IF(N285="základní",J285,0)</f>
        <v>0</v>
      </c>
      <c r="BF285" s="240">
        <f>IF(N285="snížená",J285,0)</f>
        <v>0</v>
      </c>
      <c r="BG285" s="240">
        <f>IF(N285="zákl. přenesená",J285,0)</f>
        <v>0</v>
      </c>
      <c r="BH285" s="240">
        <f>IF(N285="sníž. přenesená",J285,0)</f>
        <v>0</v>
      </c>
      <c r="BI285" s="240">
        <f>IF(N285="nulová",J285,0)</f>
        <v>0</v>
      </c>
      <c r="BJ285" s="19" t="s">
        <v>84</v>
      </c>
      <c r="BK285" s="240">
        <f>ROUND(I285*H285,2)</f>
        <v>0</v>
      </c>
      <c r="BL285" s="19" t="s">
        <v>169</v>
      </c>
      <c r="BM285" s="239" t="s">
        <v>2187</v>
      </c>
    </row>
    <row r="286" s="2" customFormat="1" ht="16.5" customHeight="1">
      <c r="A286" s="40"/>
      <c r="B286" s="41"/>
      <c r="C286" s="228" t="s">
        <v>489</v>
      </c>
      <c r="D286" s="228" t="s">
        <v>164</v>
      </c>
      <c r="E286" s="229" t="s">
        <v>656</v>
      </c>
      <c r="F286" s="230" t="s">
        <v>657</v>
      </c>
      <c r="G286" s="231" t="s">
        <v>390</v>
      </c>
      <c r="H286" s="232">
        <v>2</v>
      </c>
      <c r="I286" s="233"/>
      <c r="J286" s="234">
        <f>ROUND(I286*H286,2)</f>
        <v>0</v>
      </c>
      <c r="K286" s="230" t="s">
        <v>19</v>
      </c>
      <c r="L286" s="46"/>
      <c r="M286" s="235" t="s">
        <v>19</v>
      </c>
      <c r="N286" s="236" t="s">
        <v>47</v>
      </c>
      <c r="O286" s="86"/>
      <c r="P286" s="237">
        <f>O286*H286</f>
        <v>0</v>
      </c>
      <c r="Q286" s="237">
        <v>0</v>
      </c>
      <c r="R286" s="237">
        <f>Q286*H286</f>
        <v>0</v>
      </c>
      <c r="S286" s="237">
        <v>0</v>
      </c>
      <c r="T286" s="238">
        <f>S286*H286</f>
        <v>0</v>
      </c>
      <c r="U286" s="40"/>
      <c r="V286" s="40"/>
      <c r="W286" s="40"/>
      <c r="X286" s="40"/>
      <c r="Y286" s="40"/>
      <c r="Z286" s="40"/>
      <c r="AA286" s="40"/>
      <c r="AB286" s="40"/>
      <c r="AC286" s="40"/>
      <c r="AD286" s="40"/>
      <c r="AE286" s="40"/>
      <c r="AR286" s="239" t="s">
        <v>169</v>
      </c>
      <c r="AT286" s="239" t="s">
        <v>164</v>
      </c>
      <c r="AU286" s="239" t="s">
        <v>86</v>
      </c>
      <c r="AY286" s="19" t="s">
        <v>162</v>
      </c>
      <c r="BE286" s="240">
        <f>IF(N286="základní",J286,0)</f>
        <v>0</v>
      </c>
      <c r="BF286" s="240">
        <f>IF(N286="snížená",J286,0)</f>
        <v>0</v>
      </c>
      <c r="BG286" s="240">
        <f>IF(N286="zákl. přenesená",J286,0)</f>
        <v>0</v>
      </c>
      <c r="BH286" s="240">
        <f>IF(N286="sníž. přenesená",J286,0)</f>
        <v>0</v>
      </c>
      <c r="BI286" s="240">
        <f>IF(N286="nulová",J286,0)</f>
        <v>0</v>
      </c>
      <c r="BJ286" s="19" t="s">
        <v>84</v>
      </c>
      <c r="BK286" s="240">
        <f>ROUND(I286*H286,2)</f>
        <v>0</v>
      </c>
      <c r="BL286" s="19" t="s">
        <v>169</v>
      </c>
      <c r="BM286" s="239" t="s">
        <v>2188</v>
      </c>
    </row>
    <row r="287" s="13" customFormat="1">
      <c r="A287" s="13"/>
      <c r="B287" s="245"/>
      <c r="C287" s="246"/>
      <c r="D287" s="241" t="s">
        <v>173</v>
      </c>
      <c r="E287" s="247" t="s">
        <v>19</v>
      </c>
      <c r="F287" s="248" t="s">
        <v>2189</v>
      </c>
      <c r="G287" s="246"/>
      <c r="H287" s="249">
        <v>2</v>
      </c>
      <c r="I287" s="250"/>
      <c r="J287" s="246"/>
      <c r="K287" s="246"/>
      <c r="L287" s="251"/>
      <c r="M287" s="252"/>
      <c r="N287" s="253"/>
      <c r="O287" s="253"/>
      <c r="P287" s="253"/>
      <c r="Q287" s="253"/>
      <c r="R287" s="253"/>
      <c r="S287" s="253"/>
      <c r="T287" s="254"/>
      <c r="U287" s="13"/>
      <c r="V287" s="13"/>
      <c r="W287" s="13"/>
      <c r="X287" s="13"/>
      <c r="Y287" s="13"/>
      <c r="Z287" s="13"/>
      <c r="AA287" s="13"/>
      <c r="AB287" s="13"/>
      <c r="AC287" s="13"/>
      <c r="AD287" s="13"/>
      <c r="AE287" s="13"/>
      <c r="AT287" s="255" t="s">
        <v>173</v>
      </c>
      <c r="AU287" s="255" t="s">
        <v>86</v>
      </c>
      <c r="AV287" s="13" t="s">
        <v>86</v>
      </c>
      <c r="AW287" s="13" t="s">
        <v>37</v>
      </c>
      <c r="AX287" s="13" t="s">
        <v>84</v>
      </c>
      <c r="AY287" s="255" t="s">
        <v>162</v>
      </c>
    </row>
    <row r="288" s="2" customFormat="1" ht="16.5" customHeight="1">
      <c r="A288" s="40"/>
      <c r="B288" s="41"/>
      <c r="C288" s="228" t="s">
        <v>494</v>
      </c>
      <c r="D288" s="228" t="s">
        <v>164</v>
      </c>
      <c r="E288" s="229" t="s">
        <v>2190</v>
      </c>
      <c r="F288" s="230" t="s">
        <v>2191</v>
      </c>
      <c r="G288" s="231" t="s">
        <v>390</v>
      </c>
      <c r="H288" s="232">
        <v>1</v>
      </c>
      <c r="I288" s="233"/>
      <c r="J288" s="234">
        <f>ROUND(I288*H288,2)</f>
        <v>0</v>
      </c>
      <c r="K288" s="230" t="s">
        <v>19</v>
      </c>
      <c r="L288" s="46"/>
      <c r="M288" s="235" t="s">
        <v>19</v>
      </c>
      <c r="N288" s="236" t="s">
        <v>47</v>
      </c>
      <c r="O288" s="86"/>
      <c r="P288" s="237">
        <f>O288*H288</f>
        <v>0</v>
      </c>
      <c r="Q288" s="237">
        <v>0</v>
      </c>
      <c r="R288" s="237">
        <f>Q288*H288</f>
        <v>0</v>
      </c>
      <c r="S288" s="237">
        <v>0</v>
      </c>
      <c r="T288" s="238">
        <f>S288*H288</f>
        <v>0</v>
      </c>
      <c r="U288" s="40"/>
      <c r="V288" s="40"/>
      <c r="W288" s="40"/>
      <c r="X288" s="40"/>
      <c r="Y288" s="40"/>
      <c r="Z288" s="40"/>
      <c r="AA288" s="40"/>
      <c r="AB288" s="40"/>
      <c r="AC288" s="40"/>
      <c r="AD288" s="40"/>
      <c r="AE288" s="40"/>
      <c r="AR288" s="239" t="s">
        <v>169</v>
      </c>
      <c r="AT288" s="239" t="s">
        <v>164</v>
      </c>
      <c r="AU288" s="239" t="s">
        <v>86</v>
      </c>
      <c r="AY288" s="19" t="s">
        <v>162</v>
      </c>
      <c r="BE288" s="240">
        <f>IF(N288="základní",J288,0)</f>
        <v>0</v>
      </c>
      <c r="BF288" s="240">
        <f>IF(N288="snížená",J288,0)</f>
        <v>0</v>
      </c>
      <c r="BG288" s="240">
        <f>IF(N288="zákl. přenesená",J288,0)</f>
        <v>0</v>
      </c>
      <c r="BH288" s="240">
        <f>IF(N288="sníž. přenesená",J288,0)</f>
        <v>0</v>
      </c>
      <c r="BI288" s="240">
        <f>IF(N288="nulová",J288,0)</f>
        <v>0</v>
      </c>
      <c r="BJ288" s="19" t="s">
        <v>84</v>
      </c>
      <c r="BK288" s="240">
        <f>ROUND(I288*H288,2)</f>
        <v>0</v>
      </c>
      <c r="BL288" s="19" t="s">
        <v>169</v>
      </c>
      <c r="BM288" s="239" t="s">
        <v>2192</v>
      </c>
    </row>
    <row r="289" s="13" customFormat="1">
      <c r="A289" s="13"/>
      <c r="B289" s="245"/>
      <c r="C289" s="246"/>
      <c r="D289" s="241" t="s">
        <v>173</v>
      </c>
      <c r="E289" s="247" t="s">
        <v>19</v>
      </c>
      <c r="F289" s="248" t="s">
        <v>2193</v>
      </c>
      <c r="G289" s="246"/>
      <c r="H289" s="249">
        <v>1</v>
      </c>
      <c r="I289" s="250"/>
      <c r="J289" s="246"/>
      <c r="K289" s="246"/>
      <c r="L289" s="251"/>
      <c r="M289" s="252"/>
      <c r="N289" s="253"/>
      <c r="O289" s="253"/>
      <c r="P289" s="253"/>
      <c r="Q289" s="253"/>
      <c r="R289" s="253"/>
      <c r="S289" s="253"/>
      <c r="T289" s="254"/>
      <c r="U289" s="13"/>
      <c r="V289" s="13"/>
      <c r="W289" s="13"/>
      <c r="X289" s="13"/>
      <c r="Y289" s="13"/>
      <c r="Z289" s="13"/>
      <c r="AA289" s="13"/>
      <c r="AB289" s="13"/>
      <c r="AC289" s="13"/>
      <c r="AD289" s="13"/>
      <c r="AE289" s="13"/>
      <c r="AT289" s="255" t="s">
        <v>173</v>
      </c>
      <c r="AU289" s="255" t="s">
        <v>86</v>
      </c>
      <c r="AV289" s="13" t="s">
        <v>86</v>
      </c>
      <c r="AW289" s="13" t="s">
        <v>37</v>
      </c>
      <c r="AX289" s="13" t="s">
        <v>84</v>
      </c>
      <c r="AY289" s="255" t="s">
        <v>162</v>
      </c>
    </row>
    <row r="290" s="2" customFormat="1" ht="16.5" customHeight="1">
      <c r="A290" s="40"/>
      <c r="B290" s="41"/>
      <c r="C290" s="228" t="s">
        <v>499</v>
      </c>
      <c r="D290" s="228" t="s">
        <v>164</v>
      </c>
      <c r="E290" s="229" t="s">
        <v>660</v>
      </c>
      <c r="F290" s="230" t="s">
        <v>661</v>
      </c>
      <c r="G290" s="231" t="s">
        <v>390</v>
      </c>
      <c r="H290" s="232">
        <v>1</v>
      </c>
      <c r="I290" s="233"/>
      <c r="J290" s="234">
        <f>ROUND(I290*H290,2)</f>
        <v>0</v>
      </c>
      <c r="K290" s="230" t="s">
        <v>19</v>
      </c>
      <c r="L290" s="46"/>
      <c r="M290" s="235" t="s">
        <v>19</v>
      </c>
      <c r="N290" s="236" t="s">
        <v>47</v>
      </c>
      <c r="O290" s="86"/>
      <c r="P290" s="237">
        <f>O290*H290</f>
        <v>0</v>
      </c>
      <c r="Q290" s="237">
        <v>0</v>
      </c>
      <c r="R290" s="237">
        <f>Q290*H290</f>
        <v>0</v>
      </c>
      <c r="S290" s="237">
        <v>0</v>
      </c>
      <c r="T290" s="238">
        <f>S290*H290</f>
        <v>0</v>
      </c>
      <c r="U290" s="40"/>
      <c r="V290" s="40"/>
      <c r="W290" s="40"/>
      <c r="X290" s="40"/>
      <c r="Y290" s="40"/>
      <c r="Z290" s="40"/>
      <c r="AA290" s="40"/>
      <c r="AB290" s="40"/>
      <c r="AC290" s="40"/>
      <c r="AD290" s="40"/>
      <c r="AE290" s="40"/>
      <c r="AR290" s="239" t="s">
        <v>169</v>
      </c>
      <c r="AT290" s="239" t="s">
        <v>164</v>
      </c>
      <c r="AU290" s="239" t="s">
        <v>86</v>
      </c>
      <c r="AY290" s="19" t="s">
        <v>162</v>
      </c>
      <c r="BE290" s="240">
        <f>IF(N290="základní",J290,0)</f>
        <v>0</v>
      </c>
      <c r="BF290" s="240">
        <f>IF(N290="snížená",J290,0)</f>
        <v>0</v>
      </c>
      <c r="BG290" s="240">
        <f>IF(N290="zákl. přenesená",J290,0)</f>
        <v>0</v>
      </c>
      <c r="BH290" s="240">
        <f>IF(N290="sníž. přenesená",J290,0)</f>
        <v>0</v>
      </c>
      <c r="BI290" s="240">
        <f>IF(N290="nulová",J290,0)</f>
        <v>0</v>
      </c>
      <c r="BJ290" s="19" t="s">
        <v>84</v>
      </c>
      <c r="BK290" s="240">
        <f>ROUND(I290*H290,2)</f>
        <v>0</v>
      </c>
      <c r="BL290" s="19" t="s">
        <v>169</v>
      </c>
      <c r="BM290" s="239" t="s">
        <v>2194</v>
      </c>
    </row>
    <row r="291" s="13" customFormat="1">
      <c r="A291" s="13"/>
      <c r="B291" s="245"/>
      <c r="C291" s="246"/>
      <c r="D291" s="241" t="s">
        <v>173</v>
      </c>
      <c r="E291" s="247" t="s">
        <v>19</v>
      </c>
      <c r="F291" s="248" t="s">
        <v>2195</v>
      </c>
      <c r="G291" s="246"/>
      <c r="H291" s="249">
        <v>1</v>
      </c>
      <c r="I291" s="250"/>
      <c r="J291" s="246"/>
      <c r="K291" s="246"/>
      <c r="L291" s="251"/>
      <c r="M291" s="252"/>
      <c r="N291" s="253"/>
      <c r="O291" s="253"/>
      <c r="P291" s="253"/>
      <c r="Q291" s="253"/>
      <c r="R291" s="253"/>
      <c r="S291" s="253"/>
      <c r="T291" s="254"/>
      <c r="U291" s="13"/>
      <c r="V291" s="13"/>
      <c r="W291" s="13"/>
      <c r="X291" s="13"/>
      <c r="Y291" s="13"/>
      <c r="Z291" s="13"/>
      <c r="AA291" s="13"/>
      <c r="AB291" s="13"/>
      <c r="AC291" s="13"/>
      <c r="AD291" s="13"/>
      <c r="AE291" s="13"/>
      <c r="AT291" s="255" t="s">
        <v>173</v>
      </c>
      <c r="AU291" s="255" t="s">
        <v>86</v>
      </c>
      <c r="AV291" s="13" t="s">
        <v>86</v>
      </c>
      <c r="AW291" s="13" t="s">
        <v>37</v>
      </c>
      <c r="AX291" s="13" t="s">
        <v>84</v>
      </c>
      <c r="AY291" s="255" t="s">
        <v>162</v>
      </c>
    </row>
    <row r="292" s="2" customFormat="1" ht="16.5" customHeight="1">
      <c r="A292" s="40"/>
      <c r="B292" s="41"/>
      <c r="C292" s="228" t="s">
        <v>503</v>
      </c>
      <c r="D292" s="228" t="s">
        <v>164</v>
      </c>
      <c r="E292" s="229" t="s">
        <v>2196</v>
      </c>
      <c r="F292" s="230" t="s">
        <v>2197</v>
      </c>
      <c r="G292" s="231" t="s">
        <v>390</v>
      </c>
      <c r="H292" s="232">
        <v>1</v>
      </c>
      <c r="I292" s="233"/>
      <c r="J292" s="234">
        <f>ROUND(I292*H292,2)</f>
        <v>0</v>
      </c>
      <c r="K292" s="230" t="s">
        <v>19</v>
      </c>
      <c r="L292" s="46"/>
      <c r="M292" s="235" t="s">
        <v>19</v>
      </c>
      <c r="N292" s="236" t="s">
        <v>47</v>
      </c>
      <c r="O292" s="86"/>
      <c r="P292" s="237">
        <f>O292*H292</f>
        <v>0</v>
      </c>
      <c r="Q292" s="237">
        <v>0</v>
      </c>
      <c r="R292" s="237">
        <f>Q292*H292</f>
        <v>0</v>
      </c>
      <c r="S292" s="237">
        <v>0</v>
      </c>
      <c r="T292" s="238">
        <f>S292*H292</f>
        <v>0</v>
      </c>
      <c r="U292" s="40"/>
      <c r="V292" s="40"/>
      <c r="W292" s="40"/>
      <c r="X292" s="40"/>
      <c r="Y292" s="40"/>
      <c r="Z292" s="40"/>
      <c r="AA292" s="40"/>
      <c r="AB292" s="40"/>
      <c r="AC292" s="40"/>
      <c r="AD292" s="40"/>
      <c r="AE292" s="40"/>
      <c r="AR292" s="239" t="s">
        <v>169</v>
      </c>
      <c r="AT292" s="239" t="s">
        <v>164</v>
      </c>
      <c r="AU292" s="239" t="s">
        <v>86</v>
      </c>
      <c r="AY292" s="19" t="s">
        <v>162</v>
      </c>
      <c r="BE292" s="240">
        <f>IF(N292="základní",J292,0)</f>
        <v>0</v>
      </c>
      <c r="BF292" s="240">
        <f>IF(N292="snížená",J292,0)</f>
        <v>0</v>
      </c>
      <c r="BG292" s="240">
        <f>IF(N292="zákl. přenesená",J292,0)</f>
        <v>0</v>
      </c>
      <c r="BH292" s="240">
        <f>IF(N292="sníž. přenesená",J292,0)</f>
        <v>0</v>
      </c>
      <c r="BI292" s="240">
        <f>IF(N292="nulová",J292,0)</f>
        <v>0</v>
      </c>
      <c r="BJ292" s="19" t="s">
        <v>84</v>
      </c>
      <c r="BK292" s="240">
        <f>ROUND(I292*H292,2)</f>
        <v>0</v>
      </c>
      <c r="BL292" s="19" t="s">
        <v>169</v>
      </c>
      <c r="BM292" s="239" t="s">
        <v>2198</v>
      </c>
    </row>
    <row r="293" s="13" customFormat="1">
      <c r="A293" s="13"/>
      <c r="B293" s="245"/>
      <c r="C293" s="246"/>
      <c r="D293" s="241" t="s">
        <v>173</v>
      </c>
      <c r="E293" s="247" t="s">
        <v>19</v>
      </c>
      <c r="F293" s="248" t="s">
        <v>2195</v>
      </c>
      <c r="G293" s="246"/>
      <c r="H293" s="249">
        <v>1</v>
      </c>
      <c r="I293" s="250"/>
      <c r="J293" s="246"/>
      <c r="K293" s="246"/>
      <c r="L293" s="251"/>
      <c r="M293" s="252"/>
      <c r="N293" s="253"/>
      <c r="O293" s="253"/>
      <c r="P293" s="253"/>
      <c r="Q293" s="253"/>
      <c r="R293" s="253"/>
      <c r="S293" s="253"/>
      <c r="T293" s="254"/>
      <c r="U293" s="13"/>
      <c r="V293" s="13"/>
      <c r="W293" s="13"/>
      <c r="X293" s="13"/>
      <c r="Y293" s="13"/>
      <c r="Z293" s="13"/>
      <c r="AA293" s="13"/>
      <c r="AB293" s="13"/>
      <c r="AC293" s="13"/>
      <c r="AD293" s="13"/>
      <c r="AE293" s="13"/>
      <c r="AT293" s="255" t="s">
        <v>173</v>
      </c>
      <c r="AU293" s="255" t="s">
        <v>86</v>
      </c>
      <c r="AV293" s="13" t="s">
        <v>86</v>
      </c>
      <c r="AW293" s="13" t="s">
        <v>37</v>
      </c>
      <c r="AX293" s="13" t="s">
        <v>84</v>
      </c>
      <c r="AY293" s="255" t="s">
        <v>162</v>
      </c>
    </row>
    <row r="294" s="2" customFormat="1" ht="16.5" customHeight="1">
      <c r="A294" s="40"/>
      <c r="B294" s="41"/>
      <c r="C294" s="228" t="s">
        <v>507</v>
      </c>
      <c r="D294" s="228" t="s">
        <v>164</v>
      </c>
      <c r="E294" s="229" t="s">
        <v>2199</v>
      </c>
      <c r="F294" s="230" t="s">
        <v>2200</v>
      </c>
      <c r="G294" s="231" t="s">
        <v>390</v>
      </c>
      <c r="H294" s="232">
        <v>2</v>
      </c>
      <c r="I294" s="233"/>
      <c r="J294" s="234">
        <f>ROUND(I294*H294,2)</f>
        <v>0</v>
      </c>
      <c r="K294" s="230" t="s">
        <v>19</v>
      </c>
      <c r="L294" s="46"/>
      <c r="M294" s="235" t="s">
        <v>19</v>
      </c>
      <c r="N294" s="236" t="s">
        <v>47</v>
      </c>
      <c r="O294" s="86"/>
      <c r="P294" s="237">
        <f>O294*H294</f>
        <v>0</v>
      </c>
      <c r="Q294" s="237">
        <v>0</v>
      </c>
      <c r="R294" s="237">
        <f>Q294*H294</f>
        <v>0</v>
      </c>
      <c r="S294" s="237">
        <v>0</v>
      </c>
      <c r="T294" s="238">
        <f>S294*H294</f>
        <v>0</v>
      </c>
      <c r="U294" s="40"/>
      <c r="V294" s="40"/>
      <c r="W294" s="40"/>
      <c r="X294" s="40"/>
      <c r="Y294" s="40"/>
      <c r="Z294" s="40"/>
      <c r="AA294" s="40"/>
      <c r="AB294" s="40"/>
      <c r="AC294" s="40"/>
      <c r="AD294" s="40"/>
      <c r="AE294" s="40"/>
      <c r="AR294" s="239" t="s">
        <v>169</v>
      </c>
      <c r="AT294" s="239" t="s">
        <v>164</v>
      </c>
      <c r="AU294" s="239" t="s">
        <v>86</v>
      </c>
      <c r="AY294" s="19" t="s">
        <v>162</v>
      </c>
      <c r="BE294" s="240">
        <f>IF(N294="základní",J294,0)</f>
        <v>0</v>
      </c>
      <c r="BF294" s="240">
        <f>IF(N294="snížená",J294,0)</f>
        <v>0</v>
      </c>
      <c r="BG294" s="240">
        <f>IF(N294="zákl. přenesená",J294,0)</f>
        <v>0</v>
      </c>
      <c r="BH294" s="240">
        <f>IF(N294="sníž. přenesená",J294,0)</f>
        <v>0</v>
      </c>
      <c r="BI294" s="240">
        <f>IF(N294="nulová",J294,0)</f>
        <v>0</v>
      </c>
      <c r="BJ294" s="19" t="s">
        <v>84</v>
      </c>
      <c r="BK294" s="240">
        <f>ROUND(I294*H294,2)</f>
        <v>0</v>
      </c>
      <c r="BL294" s="19" t="s">
        <v>169</v>
      </c>
      <c r="BM294" s="239" t="s">
        <v>2201</v>
      </c>
    </row>
    <row r="295" s="13" customFormat="1">
      <c r="A295" s="13"/>
      <c r="B295" s="245"/>
      <c r="C295" s="246"/>
      <c r="D295" s="241" t="s">
        <v>173</v>
      </c>
      <c r="E295" s="247" t="s">
        <v>19</v>
      </c>
      <c r="F295" s="248" t="s">
        <v>2189</v>
      </c>
      <c r="G295" s="246"/>
      <c r="H295" s="249">
        <v>2</v>
      </c>
      <c r="I295" s="250"/>
      <c r="J295" s="246"/>
      <c r="K295" s="246"/>
      <c r="L295" s="251"/>
      <c r="M295" s="252"/>
      <c r="N295" s="253"/>
      <c r="O295" s="253"/>
      <c r="P295" s="253"/>
      <c r="Q295" s="253"/>
      <c r="R295" s="253"/>
      <c r="S295" s="253"/>
      <c r="T295" s="254"/>
      <c r="U295" s="13"/>
      <c r="V295" s="13"/>
      <c r="W295" s="13"/>
      <c r="X295" s="13"/>
      <c r="Y295" s="13"/>
      <c r="Z295" s="13"/>
      <c r="AA295" s="13"/>
      <c r="AB295" s="13"/>
      <c r="AC295" s="13"/>
      <c r="AD295" s="13"/>
      <c r="AE295" s="13"/>
      <c r="AT295" s="255" t="s">
        <v>173</v>
      </c>
      <c r="AU295" s="255" t="s">
        <v>86</v>
      </c>
      <c r="AV295" s="13" t="s">
        <v>86</v>
      </c>
      <c r="AW295" s="13" t="s">
        <v>37</v>
      </c>
      <c r="AX295" s="13" t="s">
        <v>84</v>
      </c>
      <c r="AY295" s="255" t="s">
        <v>162</v>
      </c>
    </row>
    <row r="296" s="12" customFormat="1" ht="22.8" customHeight="1">
      <c r="A296" s="12"/>
      <c r="B296" s="212"/>
      <c r="C296" s="213"/>
      <c r="D296" s="214" t="s">
        <v>75</v>
      </c>
      <c r="E296" s="226" t="s">
        <v>702</v>
      </c>
      <c r="F296" s="226" t="s">
        <v>703</v>
      </c>
      <c r="G296" s="213"/>
      <c r="H296" s="213"/>
      <c r="I296" s="216"/>
      <c r="J296" s="227">
        <f>BK296</f>
        <v>0</v>
      </c>
      <c r="K296" s="213"/>
      <c r="L296" s="218"/>
      <c r="M296" s="219"/>
      <c r="N296" s="220"/>
      <c r="O296" s="220"/>
      <c r="P296" s="221">
        <f>SUM(P297:P298)</f>
        <v>0</v>
      </c>
      <c r="Q296" s="220"/>
      <c r="R296" s="221">
        <f>SUM(R297:R298)</f>
        <v>0</v>
      </c>
      <c r="S296" s="220"/>
      <c r="T296" s="222">
        <f>SUM(T297:T298)</f>
        <v>0</v>
      </c>
      <c r="U296" s="12"/>
      <c r="V296" s="12"/>
      <c r="W296" s="12"/>
      <c r="X296" s="12"/>
      <c r="Y296" s="12"/>
      <c r="Z296" s="12"/>
      <c r="AA296" s="12"/>
      <c r="AB296" s="12"/>
      <c r="AC296" s="12"/>
      <c r="AD296" s="12"/>
      <c r="AE296" s="12"/>
      <c r="AR296" s="223" t="s">
        <v>84</v>
      </c>
      <c r="AT296" s="224" t="s">
        <v>75</v>
      </c>
      <c r="AU296" s="224" t="s">
        <v>84</v>
      </c>
      <c r="AY296" s="223" t="s">
        <v>162</v>
      </c>
      <c r="BK296" s="225">
        <f>SUM(BK297:BK298)</f>
        <v>0</v>
      </c>
    </row>
    <row r="297" s="2" customFormat="1" ht="33" customHeight="1">
      <c r="A297" s="40"/>
      <c r="B297" s="41"/>
      <c r="C297" s="228" t="s">
        <v>511</v>
      </c>
      <c r="D297" s="228" t="s">
        <v>164</v>
      </c>
      <c r="E297" s="229" t="s">
        <v>2202</v>
      </c>
      <c r="F297" s="230" t="s">
        <v>2203</v>
      </c>
      <c r="G297" s="231" t="s">
        <v>334</v>
      </c>
      <c r="H297" s="232">
        <v>42.444000000000003</v>
      </c>
      <c r="I297" s="233"/>
      <c r="J297" s="234">
        <f>ROUND(I297*H297,2)</f>
        <v>0</v>
      </c>
      <c r="K297" s="230" t="s">
        <v>168</v>
      </c>
      <c r="L297" s="46"/>
      <c r="M297" s="235" t="s">
        <v>19</v>
      </c>
      <c r="N297" s="236" t="s">
        <v>47</v>
      </c>
      <c r="O297" s="86"/>
      <c r="P297" s="237">
        <f>O297*H297</f>
        <v>0</v>
      </c>
      <c r="Q297" s="237">
        <v>0</v>
      </c>
      <c r="R297" s="237">
        <f>Q297*H297</f>
        <v>0</v>
      </c>
      <c r="S297" s="237">
        <v>0</v>
      </c>
      <c r="T297" s="238">
        <f>S297*H297</f>
        <v>0</v>
      </c>
      <c r="U297" s="40"/>
      <c r="V297" s="40"/>
      <c r="W297" s="40"/>
      <c r="X297" s="40"/>
      <c r="Y297" s="40"/>
      <c r="Z297" s="40"/>
      <c r="AA297" s="40"/>
      <c r="AB297" s="40"/>
      <c r="AC297" s="40"/>
      <c r="AD297" s="40"/>
      <c r="AE297" s="40"/>
      <c r="AR297" s="239" t="s">
        <v>169</v>
      </c>
      <c r="AT297" s="239" t="s">
        <v>164</v>
      </c>
      <c r="AU297" s="239" t="s">
        <v>86</v>
      </c>
      <c r="AY297" s="19" t="s">
        <v>162</v>
      </c>
      <c r="BE297" s="240">
        <f>IF(N297="základní",J297,0)</f>
        <v>0</v>
      </c>
      <c r="BF297" s="240">
        <f>IF(N297="snížená",J297,0)</f>
        <v>0</v>
      </c>
      <c r="BG297" s="240">
        <f>IF(N297="zákl. přenesená",J297,0)</f>
        <v>0</v>
      </c>
      <c r="BH297" s="240">
        <f>IF(N297="sníž. přenesená",J297,0)</f>
        <v>0</v>
      </c>
      <c r="BI297" s="240">
        <f>IF(N297="nulová",J297,0)</f>
        <v>0</v>
      </c>
      <c r="BJ297" s="19" t="s">
        <v>84</v>
      </c>
      <c r="BK297" s="240">
        <f>ROUND(I297*H297,2)</f>
        <v>0</v>
      </c>
      <c r="BL297" s="19" t="s">
        <v>169</v>
      </c>
      <c r="BM297" s="239" t="s">
        <v>2204</v>
      </c>
    </row>
    <row r="298" s="2" customFormat="1">
      <c r="A298" s="40"/>
      <c r="B298" s="41"/>
      <c r="C298" s="42"/>
      <c r="D298" s="241" t="s">
        <v>171</v>
      </c>
      <c r="E298" s="42"/>
      <c r="F298" s="242" t="s">
        <v>2205</v>
      </c>
      <c r="G298" s="42"/>
      <c r="H298" s="42"/>
      <c r="I298" s="148"/>
      <c r="J298" s="42"/>
      <c r="K298" s="42"/>
      <c r="L298" s="46"/>
      <c r="M298" s="243"/>
      <c r="N298" s="244"/>
      <c r="O298" s="86"/>
      <c r="P298" s="86"/>
      <c r="Q298" s="86"/>
      <c r="R298" s="86"/>
      <c r="S298" s="86"/>
      <c r="T298" s="87"/>
      <c r="U298" s="40"/>
      <c r="V298" s="40"/>
      <c r="W298" s="40"/>
      <c r="X298" s="40"/>
      <c r="Y298" s="40"/>
      <c r="Z298" s="40"/>
      <c r="AA298" s="40"/>
      <c r="AB298" s="40"/>
      <c r="AC298" s="40"/>
      <c r="AD298" s="40"/>
      <c r="AE298" s="40"/>
      <c r="AT298" s="19" t="s">
        <v>171</v>
      </c>
      <c r="AU298" s="19" t="s">
        <v>86</v>
      </c>
    </row>
    <row r="299" s="12" customFormat="1" ht="25.92" customHeight="1">
      <c r="A299" s="12"/>
      <c r="B299" s="212"/>
      <c r="C299" s="213"/>
      <c r="D299" s="214" t="s">
        <v>75</v>
      </c>
      <c r="E299" s="215" t="s">
        <v>709</v>
      </c>
      <c r="F299" s="215" t="s">
        <v>710</v>
      </c>
      <c r="G299" s="213"/>
      <c r="H299" s="213"/>
      <c r="I299" s="216"/>
      <c r="J299" s="217">
        <f>BK299</f>
        <v>0</v>
      </c>
      <c r="K299" s="213"/>
      <c r="L299" s="218"/>
      <c r="M299" s="219"/>
      <c r="N299" s="220"/>
      <c r="O299" s="220"/>
      <c r="P299" s="221">
        <f>P300</f>
        <v>0</v>
      </c>
      <c r="Q299" s="220"/>
      <c r="R299" s="221">
        <f>R300</f>
        <v>0.24640000000000001</v>
      </c>
      <c r="S299" s="220"/>
      <c r="T299" s="222">
        <f>T300</f>
        <v>0</v>
      </c>
      <c r="U299" s="12"/>
      <c r="V299" s="12"/>
      <c r="W299" s="12"/>
      <c r="X299" s="12"/>
      <c r="Y299" s="12"/>
      <c r="Z299" s="12"/>
      <c r="AA299" s="12"/>
      <c r="AB299" s="12"/>
      <c r="AC299" s="12"/>
      <c r="AD299" s="12"/>
      <c r="AE299" s="12"/>
      <c r="AR299" s="223" t="s">
        <v>86</v>
      </c>
      <c r="AT299" s="224" t="s">
        <v>75</v>
      </c>
      <c r="AU299" s="224" t="s">
        <v>76</v>
      </c>
      <c r="AY299" s="223" t="s">
        <v>162</v>
      </c>
      <c r="BK299" s="225">
        <f>BK300</f>
        <v>0</v>
      </c>
    </row>
    <row r="300" s="12" customFormat="1" ht="22.8" customHeight="1">
      <c r="A300" s="12"/>
      <c r="B300" s="212"/>
      <c r="C300" s="213"/>
      <c r="D300" s="214" t="s">
        <v>75</v>
      </c>
      <c r="E300" s="226" t="s">
        <v>711</v>
      </c>
      <c r="F300" s="226" t="s">
        <v>712</v>
      </c>
      <c r="G300" s="213"/>
      <c r="H300" s="213"/>
      <c r="I300" s="216"/>
      <c r="J300" s="227">
        <f>BK300</f>
        <v>0</v>
      </c>
      <c r="K300" s="213"/>
      <c r="L300" s="218"/>
      <c r="M300" s="219"/>
      <c r="N300" s="220"/>
      <c r="O300" s="220"/>
      <c r="P300" s="221">
        <f>SUM(P301:P314)</f>
        <v>0</v>
      </c>
      <c r="Q300" s="220"/>
      <c r="R300" s="221">
        <f>SUM(R301:R314)</f>
        <v>0.24640000000000001</v>
      </c>
      <c r="S300" s="220"/>
      <c r="T300" s="222">
        <f>SUM(T301:T314)</f>
        <v>0</v>
      </c>
      <c r="U300" s="12"/>
      <c r="V300" s="12"/>
      <c r="W300" s="12"/>
      <c r="X300" s="12"/>
      <c r="Y300" s="12"/>
      <c r="Z300" s="12"/>
      <c r="AA300" s="12"/>
      <c r="AB300" s="12"/>
      <c r="AC300" s="12"/>
      <c r="AD300" s="12"/>
      <c r="AE300" s="12"/>
      <c r="AR300" s="223" t="s">
        <v>86</v>
      </c>
      <c r="AT300" s="224" t="s">
        <v>75</v>
      </c>
      <c r="AU300" s="224" t="s">
        <v>84</v>
      </c>
      <c r="AY300" s="223" t="s">
        <v>162</v>
      </c>
      <c r="BK300" s="225">
        <f>SUM(BK301:BK314)</f>
        <v>0</v>
      </c>
    </row>
    <row r="301" s="2" customFormat="1" ht="21.75" customHeight="1">
      <c r="A301" s="40"/>
      <c r="B301" s="41"/>
      <c r="C301" s="228" t="s">
        <v>515</v>
      </c>
      <c r="D301" s="228" t="s">
        <v>164</v>
      </c>
      <c r="E301" s="229" t="s">
        <v>2206</v>
      </c>
      <c r="F301" s="230" t="s">
        <v>2207</v>
      </c>
      <c r="G301" s="231" t="s">
        <v>390</v>
      </c>
      <c r="H301" s="232">
        <v>2</v>
      </c>
      <c r="I301" s="233"/>
      <c r="J301" s="234">
        <f>ROUND(I301*H301,2)</f>
        <v>0</v>
      </c>
      <c r="K301" s="230" t="s">
        <v>19</v>
      </c>
      <c r="L301" s="46"/>
      <c r="M301" s="235" t="s">
        <v>19</v>
      </c>
      <c r="N301" s="236" t="s">
        <v>47</v>
      </c>
      <c r="O301" s="86"/>
      <c r="P301" s="237">
        <f>O301*H301</f>
        <v>0</v>
      </c>
      <c r="Q301" s="237">
        <v>0.032000000000000001</v>
      </c>
      <c r="R301" s="237">
        <f>Q301*H301</f>
        <v>0.064000000000000001</v>
      </c>
      <c r="S301" s="237">
        <v>0</v>
      </c>
      <c r="T301" s="238">
        <f>S301*H301</f>
        <v>0</v>
      </c>
      <c r="U301" s="40"/>
      <c r="V301" s="40"/>
      <c r="W301" s="40"/>
      <c r="X301" s="40"/>
      <c r="Y301" s="40"/>
      <c r="Z301" s="40"/>
      <c r="AA301" s="40"/>
      <c r="AB301" s="40"/>
      <c r="AC301" s="40"/>
      <c r="AD301" s="40"/>
      <c r="AE301" s="40"/>
      <c r="AR301" s="239" t="s">
        <v>262</v>
      </c>
      <c r="AT301" s="239" t="s">
        <v>164</v>
      </c>
      <c r="AU301" s="239" t="s">
        <v>86</v>
      </c>
      <c r="AY301" s="19" t="s">
        <v>162</v>
      </c>
      <c r="BE301" s="240">
        <f>IF(N301="základní",J301,0)</f>
        <v>0</v>
      </c>
      <c r="BF301" s="240">
        <f>IF(N301="snížená",J301,0)</f>
        <v>0</v>
      </c>
      <c r="BG301" s="240">
        <f>IF(N301="zákl. přenesená",J301,0)</f>
        <v>0</v>
      </c>
      <c r="BH301" s="240">
        <f>IF(N301="sníž. přenesená",J301,0)</f>
        <v>0</v>
      </c>
      <c r="BI301" s="240">
        <f>IF(N301="nulová",J301,0)</f>
        <v>0</v>
      </c>
      <c r="BJ301" s="19" t="s">
        <v>84</v>
      </c>
      <c r="BK301" s="240">
        <f>ROUND(I301*H301,2)</f>
        <v>0</v>
      </c>
      <c r="BL301" s="19" t="s">
        <v>262</v>
      </c>
      <c r="BM301" s="239" t="s">
        <v>2208</v>
      </c>
    </row>
    <row r="302" s="13" customFormat="1">
      <c r="A302" s="13"/>
      <c r="B302" s="245"/>
      <c r="C302" s="246"/>
      <c r="D302" s="241" t="s">
        <v>173</v>
      </c>
      <c r="E302" s="247" t="s">
        <v>19</v>
      </c>
      <c r="F302" s="248" t="s">
        <v>2189</v>
      </c>
      <c r="G302" s="246"/>
      <c r="H302" s="249">
        <v>2</v>
      </c>
      <c r="I302" s="250"/>
      <c r="J302" s="246"/>
      <c r="K302" s="246"/>
      <c r="L302" s="251"/>
      <c r="M302" s="252"/>
      <c r="N302" s="253"/>
      <c r="O302" s="253"/>
      <c r="P302" s="253"/>
      <c r="Q302" s="253"/>
      <c r="R302" s="253"/>
      <c r="S302" s="253"/>
      <c r="T302" s="254"/>
      <c r="U302" s="13"/>
      <c r="V302" s="13"/>
      <c r="W302" s="13"/>
      <c r="X302" s="13"/>
      <c r="Y302" s="13"/>
      <c r="Z302" s="13"/>
      <c r="AA302" s="13"/>
      <c r="AB302" s="13"/>
      <c r="AC302" s="13"/>
      <c r="AD302" s="13"/>
      <c r="AE302" s="13"/>
      <c r="AT302" s="255" t="s">
        <v>173</v>
      </c>
      <c r="AU302" s="255" t="s">
        <v>86</v>
      </c>
      <c r="AV302" s="13" t="s">
        <v>86</v>
      </c>
      <c r="AW302" s="13" t="s">
        <v>37</v>
      </c>
      <c r="AX302" s="13" t="s">
        <v>84</v>
      </c>
      <c r="AY302" s="255" t="s">
        <v>162</v>
      </c>
    </row>
    <row r="303" s="2" customFormat="1" ht="21.75" customHeight="1">
      <c r="A303" s="40"/>
      <c r="B303" s="41"/>
      <c r="C303" s="228" t="s">
        <v>519</v>
      </c>
      <c r="D303" s="228" t="s">
        <v>164</v>
      </c>
      <c r="E303" s="229" t="s">
        <v>2209</v>
      </c>
      <c r="F303" s="230" t="s">
        <v>2210</v>
      </c>
      <c r="G303" s="231" t="s">
        <v>390</v>
      </c>
      <c r="H303" s="232">
        <v>1</v>
      </c>
      <c r="I303" s="233"/>
      <c r="J303" s="234">
        <f>ROUND(I303*H303,2)</f>
        <v>0</v>
      </c>
      <c r="K303" s="230" t="s">
        <v>19</v>
      </c>
      <c r="L303" s="46"/>
      <c r="M303" s="235" t="s">
        <v>19</v>
      </c>
      <c r="N303" s="236" t="s">
        <v>47</v>
      </c>
      <c r="O303" s="86"/>
      <c r="P303" s="237">
        <f>O303*H303</f>
        <v>0</v>
      </c>
      <c r="Q303" s="237">
        <v>0.0184</v>
      </c>
      <c r="R303" s="237">
        <f>Q303*H303</f>
        <v>0.0184</v>
      </c>
      <c r="S303" s="237">
        <v>0</v>
      </c>
      <c r="T303" s="238">
        <f>S303*H303</f>
        <v>0</v>
      </c>
      <c r="U303" s="40"/>
      <c r="V303" s="40"/>
      <c r="W303" s="40"/>
      <c r="X303" s="40"/>
      <c r="Y303" s="40"/>
      <c r="Z303" s="40"/>
      <c r="AA303" s="40"/>
      <c r="AB303" s="40"/>
      <c r="AC303" s="40"/>
      <c r="AD303" s="40"/>
      <c r="AE303" s="40"/>
      <c r="AR303" s="239" t="s">
        <v>262</v>
      </c>
      <c r="AT303" s="239" t="s">
        <v>164</v>
      </c>
      <c r="AU303" s="239" t="s">
        <v>86</v>
      </c>
      <c r="AY303" s="19" t="s">
        <v>162</v>
      </c>
      <c r="BE303" s="240">
        <f>IF(N303="základní",J303,0)</f>
        <v>0</v>
      </c>
      <c r="BF303" s="240">
        <f>IF(N303="snížená",J303,0)</f>
        <v>0</v>
      </c>
      <c r="BG303" s="240">
        <f>IF(N303="zákl. přenesená",J303,0)</f>
        <v>0</v>
      </c>
      <c r="BH303" s="240">
        <f>IF(N303="sníž. přenesená",J303,0)</f>
        <v>0</v>
      </c>
      <c r="BI303" s="240">
        <f>IF(N303="nulová",J303,0)</f>
        <v>0</v>
      </c>
      <c r="BJ303" s="19" t="s">
        <v>84</v>
      </c>
      <c r="BK303" s="240">
        <f>ROUND(I303*H303,2)</f>
        <v>0</v>
      </c>
      <c r="BL303" s="19" t="s">
        <v>262</v>
      </c>
      <c r="BM303" s="239" t="s">
        <v>2211</v>
      </c>
    </row>
    <row r="304" s="2" customFormat="1">
      <c r="A304" s="40"/>
      <c r="B304" s="41"/>
      <c r="C304" s="42"/>
      <c r="D304" s="241" t="s">
        <v>356</v>
      </c>
      <c r="E304" s="42"/>
      <c r="F304" s="242" t="s">
        <v>2212</v>
      </c>
      <c r="G304" s="42"/>
      <c r="H304" s="42"/>
      <c r="I304" s="148"/>
      <c r="J304" s="42"/>
      <c r="K304" s="42"/>
      <c r="L304" s="46"/>
      <c r="M304" s="243"/>
      <c r="N304" s="244"/>
      <c r="O304" s="86"/>
      <c r="P304" s="86"/>
      <c r="Q304" s="86"/>
      <c r="R304" s="86"/>
      <c r="S304" s="86"/>
      <c r="T304" s="87"/>
      <c r="U304" s="40"/>
      <c r="V304" s="40"/>
      <c r="W304" s="40"/>
      <c r="X304" s="40"/>
      <c r="Y304" s="40"/>
      <c r="Z304" s="40"/>
      <c r="AA304" s="40"/>
      <c r="AB304" s="40"/>
      <c r="AC304" s="40"/>
      <c r="AD304" s="40"/>
      <c r="AE304" s="40"/>
      <c r="AT304" s="19" t="s">
        <v>356</v>
      </c>
      <c r="AU304" s="19" t="s">
        <v>86</v>
      </c>
    </row>
    <row r="305" s="2" customFormat="1" ht="21.75" customHeight="1">
      <c r="A305" s="40"/>
      <c r="B305" s="41"/>
      <c r="C305" s="228" t="s">
        <v>523</v>
      </c>
      <c r="D305" s="228" t="s">
        <v>164</v>
      </c>
      <c r="E305" s="229" t="s">
        <v>2213</v>
      </c>
      <c r="F305" s="230" t="s">
        <v>2214</v>
      </c>
      <c r="G305" s="231" t="s">
        <v>390</v>
      </c>
      <c r="H305" s="232">
        <v>1</v>
      </c>
      <c r="I305" s="233"/>
      <c r="J305" s="234">
        <f>ROUND(I305*H305,2)</f>
        <v>0</v>
      </c>
      <c r="K305" s="230" t="s">
        <v>19</v>
      </c>
      <c r="L305" s="46"/>
      <c r="M305" s="235" t="s">
        <v>19</v>
      </c>
      <c r="N305" s="236" t="s">
        <v>47</v>
      </c>
      <c r="O305" s="86"/>
      <c r="P305" s="237">
        <f>O305*H305</f>
        <v>0</v>
      </c>
      <c r="Q305" s="237">
        <v>0.023</v>
      </c>
      <c r="R305" s="237">
        <f>Q305*H305</f>
        <v>0.023</v>
      </c>
      <c r="S305" s="237">
        <v>0</v>
      </c>
      <c r="T305" s="238">
        <f>S305*H305</f>
        <v>0</v>
      </c>
      <c r="U305" s="40"/>
      <c r="V305" s="40"/>
      <c r="W305" s="40"/>
      <c r="X305" s="40"/>
      <c r="Y305" s="40"/>
      <c r="Z305" s="40"/>
      <c r="AA305" s="40"/>
      <c r="AB305" s="40"/>
      <c r="AC305" s="40"/>
      <c r="AD305" s="40"/>
      <c r="AE305" s="40"/>
      <c r="AR305" s="239" t="s">
        <v>262</v>
      </c>
      <c r="AT305" s="239" t="s">
        <v>164</v>
      </c>
      <c r="AU305" s="239" t="s">
        <v>86</v>
      </c>
      <c r="AY305" s="19" t="s">
        <v>162</v>
      </c>
      <c r="BE305" s="240">
        <f>IF(N305="základní",J305,0)</f>
        <v>0</v>
      </c>
      <c r="BF305" s="240">
        <f>IF(N305="snížená",J305,0)</f>
        <v>0</v>
      </c>
      <c r="BG305" s="240">
        <f>IF(N305="zákl. přenesená",J305,0)</f>
        <v>0</v>
      </c>
      <c r="BH305" s="240">
        <f>IF(N305="sníž. přenesená",J305,0)</f>
        <v>0</v>
      </c>
      <c r="BI305" s="240">
        <f>IF(N305="nulová",J305,0)</f>
        <v>0</v>
      </c>
      <c r="BJ305" s="19" t="s">
        <v>84</v>
      </c>
      <c r="BK305" s="240">
        <f>ROUND(I305*H305,2)</f>
        <v>0</v>
      </c>
      <c r="BL305" s="19" t="s">
        <v>262</v>
      </c>
      <c r="BM305" s="239" t="s">
        <v>2215</v>
      </c>
    </row>
    <row r="306" s="2" customFormat="1">
      <c r="A306" s="40"/>
      <c r="B306" s="41"/>
      <c r="C306" s="42"/>
      <c r="D306" s="241" t="s">
        <v>356</v>
      </c>
      <c r="E306" s="42"/>
      <c r="F306" s="242" t="s">
        <v>2212</v>
      </c>
      <c r="G306" s="42"/>
      <c r="H306" s="42"/>
      <c r="I306" s="148"/>
      <c r="J306" s="42"/>
      <c r="K306" s="42"/>
      <c r="L306" s="46"/>
      <c r="M306" s="243"/>
      <c r="N306" s="244"/>
      <c r="O306" s="86"/>
      <c r="P306" s="86"/>
      <c r="Q306" s="86"/>
      <c r="R306" s="86"/>
      <c r="S306" s="86"/>
      <c r="T306" s="87"/>
      <c r="U306" s="40"/>
      <c r="V306" s="40"/>
      <c r="W306" s="40"/>
      <c r="X306" s="40"/>
      <c r="Y306" s="40"/>
      <c r="Z306" s="40"/>
      <c r="AA306" s="40"/>
      <c r="AB306" s="40"/>
      <c r="AC306" s="40"/>
      <c r="AD306" s="40"/>
      <c r="AE306" s="40"/>
      <c r="AT306" s="19" t="s">
        <v>356</v>
      </c>
      <c r="AU306" s="19" t="s">
        <v>86</v>
      </c>
    </row>
    <row r="307" s="2" customFormat="1" ht="21.75" customHeight="1">
      <c r="A307" s="40"/>
      <c r="B307" s="41"/>
      <c r="C307" s="228" t="s">
        <v>527</v>
      </c>
      <c r="D307" s="228" t="s">
        <v>164</v>
      </c>
      <c r="E307" s="229" t="s">
        <v>2216</v>
      </c>
      <c r="F307" s="230" t="s">
        <v>2217</v>
      </c>
      <c r="G307" s="231" t="s">
        <v>390</v>
      </c>
      <c r="H307" s="232">
        <v>1</v>
      </c>
      <c r="I307" s="233"/>
      <c r="J307" s="234">
        <f>ROUND(I307*H307,2)</f>
        <v>0</v>
      </c>
      <c r="K307" s="230" t="s">
        <v>19</v>
      </c>
      <c r="L307" s="46"/>
      <c r="M307" s="235" t="s">
        <v>19</v>
      </c>
      <c r="N307" s="236" t="s">
        <v>47</v>
      </c>
      <c r="O307" s="86"/>
      <c r="P307" s="237">
        <f>O307*H307</f>
        <v>0</v>
      </c>
      <c r="Q307" s="237">
        <v>0.042000000000000003</v>
      </c>
      <c r="R307" s="237">
        <f>Q307*H307</f>
        <v>0.042000000000000003</v>
      </c>
      <c r="S307" s="237">
        <v>0</v>
      </c>
      <c r="T307" s="238">
        <f>S307*H307</f>
        <v>0</v>
      </c>
      <c r="U307" s="40"/>
      <c r="V307" s="40"/>
      <c r="W307" s="40"/>
      <c r="X307" s="40"/>
      <c r="Y307" s="40"/>
      <c r="Z307" s="40"/>
      <c r="AA307" s="40"/>
      <c r="AB307" s="40"/>
      <c r="AC307" s="40"/>
      <c r="AD307" s="40"/>
      <c r="AE307" s="40"/>
      <c r="AR307" s="239" t="s">
        <v>262</v>
      </c>
      <c r="AT307" s="239" t="s">
        <v>164</v>
      </c>
      <c r="AU307" s="239" t="s">
        <v>86</v>
      </c>
      <c r="AY307" s="19" t="s">
        <v>162</v>
      </c>
      <c r="BE307" s="240">
        <f>IF(N307="základní",J307,0)</f>
        <v>0</v>
      </c>
      <c r="BF307" s="240">
        <f>IF(N307="snížená",J307,0)</f>
        <v>0</v>
      </c>
      <c r="BG307" s="240">
        <f>IF(N307="zákl. přenesená",J307,0)</f>
        <v>0</v>
      </c>
      <c r="BH307" s="240">
        <f>IF(N307="sníž. přenesená",J307,0)</f>
        <v>0</v>
      </c>
      <c r="BI307" s="240">
        <f>IF(N307="nulová",J307,0)</f>
        <v>0</v>
      </c>
      <c r="BJ307" s="19" t="s">
        <v>84</v>
      </c>
      <c r="BK307" s="240">
        <f>ROUND(I307*H307,2)</f>
        <v>0</v>
      </c>
      <c r="BL307" s="19" t="s">
        <v>262</v>
      </c>
      <c r="BM307" s="239" t="s">
        <v>2218</v>
      </c>
    </row>
    <row r="308" s="2" customFormat="1">
      <c r="A308" s="40"/>
      <c r="B308" s="41"/>
      <c r="C308" s="42"/>
      <c r="D308" s="241" t="s">
        <v>356</v>
      </c>
      <c r="E308" s="42"/>
      <c r="F308" s="242" t="s">
        <v>2219</v>
      </c>
      <c r="G308" s="42"/>
      <c r="H308" s="42"/>
      <c r="I308" s="148"/>
      <c r="J308" s="42"/>
      <c r="K308" s="42"/>
      <c r="L308" s="46"/>
      <c r="M308" s="243"/>
      <c r="N308" s="244"/>
      <c r="O308" s="86"/>
      <c r="P308" s="86"/>
      <c r="Q308" s="86"/>
      <c r="R308" s="86"/>
      <c r="S308" s="86"/>
      <c r="T308" s="87"/>
      <c r="U308" s="40"/>
      <c r="V308" s="40"/>
      <c r="W308" s="40"/>
      <c r="X308" s="40"/>
      <c r="Y308" s="40"/>
      <c r="Z308" s="40"/>
      <c r="AA308" s="40"/>
      <c r="AB308" s="40"/>
      <c r="AC308" s="40"/>
      <c r="AD308" s="40"/>
      <c r="AE308" s="40"/>
      <c r="AT308" s="19" t="s">
        <v>356</v>
      </c>
      <c r="AU308" s="19" t="s">
        <v>86</v>
      </c>
    </row>
    <row r="309" s="2" customFormat="1" ht="21.75" customHeight="1">
      <c r="A309" s="40"/>
      <c r="B309" s="41"/>
      <c r="C309" s="228" t="s">
        <v>531</v>
      </c>
      <c r="D309" s="228" t="s">
        <v>164</v>
      </c>
      <c r="E309" s="229" t="s">
        <v>2220</v>
      </c>
      <c r="F309" s="230" t="s">
        <v>2221</v>
      </c>
      <c r="G309" s="231" t="s">
        <v>390</v>
      </c>
      <c r="H309" s="232">
        <v>1</v>
      </c>
      <c r="I309" s="233"/>
      <c r="J309" s="234">
        <f>ROUND(I309*H309,2)</f>
        <v>0</v>
      </c>
      <c r="K309" s="230" t="s">
        <v>19</v>
      </c>
      <c r="L309" s="46"/>
      <c r="M309" s="235" t="s">
        <v>19</v>
      </c>
      <c r="N309" s="236" t="s">
        <v>47</v>
      </c>
      <c r="O309" s="86"/>
      <c r="P309" s="237">
        <f>O309*H309</f>
        <v>0</v>
      </c>
      <c r="Q309" s="237">
        <v>0.043999999999999997</v>
      </c>
      <c r="R309" s="237">
        <f>Q309*H309</f>
        <v>0.043999999999999997</v>
      </c>
      <c r="S309" s="237">
        <v>0</v>
      </c>
      <c r="T309" s="238">
        <f>S309*H309</f>
        <v>0</v>
      </c>
      <c r="U309" s="40"/>
      <c r="V309" s="40"/>
      <c r="W309" s="40"/>
      <c r="X309" s="40"/>
      <c r="Y309" s="40"/>
      <c r="Z309" s="40"/>
      <c r="AA309" s="40"/>
      <c r="AB309" s="40"/>
      <c r="AC309" s="40"/>
      <c r="AD309" s="40"/>
      <c r="AE309" s="40"/>
      <c r="AR309" s="239" t="s">
        <v>262</v>
      </c>
      <c r="AT309" s="239" t="s">
        <v>164</v>
      </c>
      <c r="AU309" s="239" t="s">
        <v>86</v>
      </c>
      <c r="AY309" s="19" t="s">
        <v>162</v>
      </c>
      <c r="BE309" s="240">
        <f>IF(N309="základní",J309,0)</f>
        <v>0</v>
      </c>
      <c r="BF309" s="240">
        <f>IF(N309="snížená",J309,0)</f>
        <v>0</v>
      </c>
      <c r="BG309" s="240">
        <f>IF(N309="zákl. přenesená",J309,0)</f>
        <v>0</v>
      </c>
      <c r="BH309" s="240">
        <f>IF(N309="sníž. přenesená",J309,0)</f>
        <v>0</v>
      </c>
      <c r="BI309" s="240">
        <f>IF(N309="nulová",J309,0)</f>
        <v>0</v>
      </c>
      <c r="BJ309" s="19" t="s">
        <v>84</v>
      </c>
      <c r="BK309" s="240">
        <f>ROUND(I309*H309,2)</f>
        <v>0</v>
      </c>
      <c r="BL309" s="19" t="s">
        <v>262</v>
      </c>
      <c r="BM309" s="239" t="s">
        <v>2222</v>
      </c>
    </row>
    <row r="310" s="2" customFormat="1">
      <c r="A310" s="40"/>
      <c r="B310" s="41"/>
      <c r="C310" s="42"/>
      <c r="D310" s="241" t="s">
        <v>356</v>
      </c>
      <c r="E310" s="42"/>
      <c r="F310" s="242" t="s">
        <v>2219</v>
      </c>
      <c r="G310" s="42"/>
      <c r="H310" s="42"/>
      <c r="I310" s="148"/>
      <c r="J310" s="42"/>
      <c r="K310" s="42"/>
      <c r="L310" s="46"/>
      <c r="M310" s="243"/>
      <c r="N310" s="244"/>
      <c r="O310" s="86"/>
      <c r="P310" s="86"/>
      <c r="Q310" s="86"/>
      <c r="R310" s="86"/>
      <c r="S310" s="86"/>
      <c r="T310" s="87"/>
      <c r="U310" s="40"/>
      <c r="V310" s="40"/>
      <c r="W310" s="40"/>
      <c r="X310" s="40"/>
      <c r="Y310" s="40"/>
      <c r="Z310" s="40"/>
      <c r="AA310" s="40"/>
      <c r="AB310" s="40"/>
      <c r="AC310" s="40"/>
      <c r="AD310" s="40"/>
      <c r="AE310" s="40"/>
      <c r="AT310" s="19" t="s">
        <v>356</v>
      </c>
      <c r="AU310" s="19" t="s">
        <v>86</v>
      </c>
    </row>
    <row r="311" s="2" customFormat="1" ht="21.75" customHeight="1">
      <c r="A311" s="40"/>
      <c r="B311" s="41"/>
      <c r="C311" s="228" t="s">
        <v>535</v>
      </c>
      <c r="D311" s="228" t="s">
        <v>164</v>
      </c>
      <c r="E311" s="229" t="s">
        <v>2223</v>
      </c>
      <c r="F311" s="230" t="s">
        <v>2224</v>
      </c>
      <c r="G311" s="231" t="s">
        <v>390</v>
      </c>
      <c r="H311" s="232">
        <v>1</v>
      </c>
      <c r="I311" s="233"/>
      <c r="J311" s="234">
        <f>ROUND(I311*H311,2)</f>
        <v>0</v>
      </c>
      <c r="K311" s="230" t="s">
        <v>19</v>
      </c>
      <c r="L311" s="46"/>
      <c r="M311" s="235" t="s">
        <v>19</v>
      </c>
      <c r="N311" s="236" t="s">
        <v>47</v>
      </c>
      <c r="O311" s="86"/>
      <c r="P311" s="237">
        <f>O311*H311</f>
        <v>0</v>
      </c>
      <c r="Q311" s="237">
        <v>0.055</v>
      </c>
      <c r="R311" s="237">
        <f>Q311*H311</f>
        <v>0.055</v>
      </c>
      <c r="S311" s="237">
        <v>0</v>
      </c>
      <c r="T311" s="238">
        <f>S311*H311</f>
        <v>0</v>
      </c>
      <c r="U311" s="40"/>
      <c r="V311" s="40"/>
      <c r="W311" s="40"/>
      <c r="X311" s="40"/>
      <c r="Y311" s="40"/>
      <c r="Z311" s="40"/>
      <c r="AA311" s="40"/>
      <c r="AB311" s="40"/>
      <c r="AC311" s="40"/>
      <c r="AD311" s="40"/>
      <c r="AE311" s="40"/>
      <c r="AR311" s="239" t="s">
        <v>262</v>
      </c>
      <c r="AT311" s="239" t="s">
        <v>164</v>
      </c>
      <c r="AU311" s="239" t="s">
        <v>86</v>
      </c>
      <c r="AY311" s="19" t="s">
        <v>162</v>
      </c>
      <c r="BE311" s="240">
        <f>IF(N311="základní",J311,0)</f>
        <v>0</v>
      </c>
      <c r="BF311" s="240">
        <f>IF(N311="snížená",J311,0)</f>
        <v>0</v>
      </c>
      <c r="BG311" s="240">
        <f>IF(N311="zákl. přenesená",J311,0)</f>
        <v>0</v>
      </c>
      <c r="BH311" s="240">
        <f>IF(N311="sníž. přenesená",J311,0)</f>
        <v>0</v>
      </c>
      <c r="BI311" s="240">
        <f>IF(N311="nulová",J311,0)</f>
        <v>0</v>
      </c>
      <c r="BJ311" s="19" t="s">
        <v>84</v>
      </c>
      <c r="BK311" s="240">
        <f>ROUND(I311*H311,2)</f>
        <v>0</v>
      </c>
      <c r="BL311" s="19" t="s">
        <v>262</v>
      </c>
      <c r="BM311" s="239" t="s">
        <v>2225</v>
      </c>
    </row>
    <row r="312" s="2" customFormat="1">
      <c r="A312" s="40"/>
      <c r="B312" s="41"/>
      <c r="C312" s="42"/>
      <c r="D312" s="241" t="s">
        <v>356</v>
      </c>
      <c r="E312" s="42"/>
      <c r="F312" s="242" t="s">
        <v>2212</v>
      </c>
      <c r="G312" s="42"/>
      <c r="H312" s="42"/>
      <c r="I312" s="148"/>
      <c r="J312" s="42"/>
      <c r="K312" s="42"/>
      <c r="L312" s="46"/>
      <c r="M312" s="243"/>
      <c r="N312" s="244"/>
      <c r="O312" s="86"/>
      <c r="P312" s="86"/>
      <c r="Q312" s="86"/>
      <c r="R312" s="86"/>
      <c r="S312" s="86"/>
      <c r="T312" s="87"/>
      <c r="U312" s="40"/>
      <c r="V312" s="40"/>
      <c r="W312" s="40"/>
      <c r="X312" s="40"/>
      <c r="Y312" s="40"/>
      <c r="Z312" s="40"/>
      <c r="AA312" s="40"/>
      <c r="AB312" s="40"/>
      <c r="AC312" s="40"/>
      <c r="AD312" s="40"/>
      <c r="AE312" s="40"/>
      <c r="AT312" s="19" t="s">
        <v>356</v>
      </c>
      <c r="AU312" s="19" t="s">
        <v>86</v>
      </c>
    </row>
    <row r="313" s="2" customFormat="1" ht="21.75" customHeight="1">
      <c r="A313" s="40"/>
      <c r="B313" s="41"/>
      <c r="C313" s="228" t="s">
        <v>539</v>
      </c>
      <c r="D313" s="228" t="s">
        <v>164</v>
      </c>
      <c r="E313" s="229" t="s">
        <v>728</v>
      </c>
      <c r="F313" s="230" t="s">
        <v>729</v>
      </c>
      <c r="G313" s="231" t="s">
        <v>334</v>
      </c>
      <c r="H313" s="232">
        <v>0.246</v>
      </c>
      <c r="I313" s="233"/>
      <c r="J313" s="234">
        <f>ROUND(I313*H313,2)</f>
        <v>0</v>
      </c>
      <c r="K313" s="230" t="s">
        <v>168</v>
      </c>
      <c r="L313" s="46"/>
      <c r="M313" s="235" t="s">
        <v>19</v>
      </c>
      <c r="N313" s="236" t="s">
        <v>47</v>
      </c>
      <c r="O313" s="86"/>
      <c r="P313" s="237">
        <f>O313*H313</f>
        <v>0</v>
      </c>
      <c r="Q313" s="237">
        <v>0</v>
      </c>
      <c r="R313" s="237">
        <f>Q313*H313</f>
        <v>0</v>
      </c>
      <c r="S313" s="237">
        <v>0</v>
      </c>
      <c r="T313" s="238">
        <f>S313*H313</f>
        <v>0</v>
      </c>
      <c r="U313" s="40"/>
      <c r="V313" s="40"/>
      <c r="W313" s="40"/>
      <c r="X313" s="40"/>
      <c r="Y313" s="40"/>
      <c r="Z313" s="40"/>
      <c r="AA313" s="40"/>
      <c r="AB313" s="40"/>
      <c r="AC313" s="40"/>
      <c r="AD313" s="40"/>
      <c r="AE313" s="40"/>
      <c r="AR313" s="239" t="s">
        <v>262</v>
      </c>
      <c r="AT313" s="239" t="s">
        <v>164</v>
      </c>
      <c r="AU313" s="239" t="s">
        <v>86</v>
      </c>
      <c r="AY313" s="19" t="s">
        <v>162</v>
      </c>
      <c r="BE313" s="240">
        <f>IF(N313="základní",J313,0)</f>
        <v>0</v>
      </c>
      <c r="BF313" s="240">
        <f>IF(N313="snížená",J313,0)</f>
        <v>0</v>
      </c>
      <c r="BG313" s="240">
        <f>IF(N313="zákl. přenesená",J313,0)</f>
        <v>0</v>
      </c>
      <c r="BH313" s="240">
        <f>IF(N313="sníž. přenesená",J313,0)</f>
        <v>0</v>
      </c>
      <c r="BI313" s="240">
        <f>IF(N313="nulová",J313,0)</f>
        <v>0</v>
      </c>
      <c r="BJ313" s="19" t="s">
        <v>84</v>
      </c>
      <c r="BK313" s="240">
        <f>ROUND(I313*H313,2)</f>
        <v>0</v>
      </c>
      <c r="BL313" s="19" t="s">
        <v>262</v>
      </c>
      <c r="BM313" s="239" t="s">
        <v>2226</v>
      </c>
    </row>
    <row r="314" s="2" customFormat="1">
      <c r="A314" s="40"/>
      <c r="B314" s="41"/>
      <c r="C314" s="42"/>
      <c r="D314" s="241" t="s">
        <v>171</v>
      </c>
      <c r="E314" s="42"/>
      <c r="F314" s="242" t="s">
        <v>731</v>
      </c>
      <c r="G314" s="42"/>
      <c r="H314" s="42"/>
      <c r="I314" s="148"/>
      <c r="J314" s="42"/>
      <c r="K314" s="42"/>
      <c r="L314" s="46"/>
      <c r="M314" s="303"/>
      <c r="N314" s="304"/>
      <c r="O314" s="300"/>
      <c r="P314" s="300"/>
      <c r="Q314" s="300"/>
      <c r="R314" s="300"/>
      <c r="S314" s="300"/>
      <c r="T314" s="305"/>
      <c r="U314" s="40"/>
      <c r="V314" s="40"/>
      <c r="W314" s="40"/>
      <c r="X314" s="40"/>
      <c r="Y314" s="40"/>
      <c r="Z314" s="40"/>
      <c r="AA314" s="40"/>
      <c r="AB314" s="40"/>
      <c r="AC314" s="40"/>
      <c r="AD314" s="40"/>
      <c r="AE314" s="40"/>
      <c r="AT314" s="19" t="s">
        <v>171</v>
      </c>
      <c r="AU314" s="19" t="s">
        <v>86</v>
      </c>
    </row>
    <row r="315" s="2" customFormat="1" ht="6.96" customHeight="1">
      <c r="A315" s="40"/>
      <c r="B315" s="61"/>
      <c r="C315" s="62"/>
      <c r="D315" s="62"/>
      <c r="E315" s="62"/>
      <c r="F315" s="62"/>
      <c r="G315" s="62"/>
      <c r="H315" s="62"/>
      <c r="I315" s="177"/>
      <c r="J315" s="62"/>
      <c r="K315" s="62"/>
      <c r="L315" s="46"/>
      <c r="M315" s="40"/>
      <c r="O315" s="40"/>
      <c r="P315" s="40"/>
      <c r="Q315" s="40"/>
      <c r="R315" s="40"/>
      <c r="S315" s="40"/>
      <c r="T315" s="40"/>
      <c r="U315" s="40"/>
      <c r="V315" s="40"/>
      <c r="W315" s="40"/>
      <c r="X315" s="40"/>
      <c r="Y315" s="40"/>
      <c r="Z315" s="40"/>
      <c r="AA315" s="40"/>
      <c r="AB315" s="40"/>
      <c r="AC315" s="40"/>
      <c r="AD315" s="40"/>
      <c r="AE315" s="40"/>
    </row>
  </sheetData>
  <sheetProtection sheet="1" autoFilter="0" formatColumns="0" formatRows="0" objects="1" scenarios="1" spinCount="100000" saltValue="C+Yeqdgjs+Dc7ybm53mAHpan/nIvMgxiffWh+8ODRW2WWoaGEmnCGdoiZTTL4MeFht0U9wLBvW+vDA3+9TWtWA==" hashValue="JvtJJS4ig5dlUNR4prKQSpaA29xC/T/5lSebplPUY/GM0QRyDtfZ4POZhYMRqTygbUws2N4XsmW4tJa2ZN9dPQ==" algorithmName="SHA-512" password="CC35"/>
  <autoFilter ref="C93:K314"/>
  <mergeCells count="12">
    <mergeCell ref="E7:H7"/>
    <mergeCell ref="E9:H9"/>
    <mergeCell ref="E11:H11"/>
    <mergeCell ref="E20:H20"/>
    <mergeCell ref="E29:H29"/>
    <mergeCell ref="E50:H50"/>
    <mergeCell ref="E52:H52"/>
    <mergeCell ref="E54:H54"/>
    <mergeCell ref="E82:H82"/>
    <mergeCell ref="E84:H84"/>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9" t="s">
        <v>113</v>
      </c>
    </row>
    <row r="3" s="1" customFormat="1" ht="6.96" customHeight="1">
      <c r="B3" s="141"/>
      <c r="C3" s="142"/>
      <c r="D3" s="142"/>
      <c r="E3" s="142"/>
      <c r="F3" s="142"/>
      <c r="G3" s="142"/>
      <c r="H3" s="142"/>
      <c r="I3" s="143"/>
      <c r="J3" s="142"/>
      <c r="K3" s="142"/>
      <c r="L3" s="22"/>
      <c r="AT3" s="19" t="s">
        <v>86</v>
      </c>
    </row>
    <row r="4" s="1" customFormat="1" ht="24.96" customHeight="1">
      <c r="B4" s="22"/>
      <c r="D4" s="144" t="s">
        <v>127</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Splašková kanalizace Mělice s převedením odpadníchvod do Lohenic</v>
      </c>
      <c r="F7" s="146"/>
      <c r="G7" s="146"/>
      <c r="H7" s="146"/>
      <c r="I7" s="140"/>
      <c r="L7" s="22"/>
    </row>
    <row r="8" s="2" customFormat="1" ht="12" customHeight="1">
      <c r="A8" s="40"/>
      <c r="B8" s="46"/>
      <c r="C8" s="40"/>
      <c r="D8" s="146" t="s">
        <v>128</v>
      </c>
      <c r="E8" s="40"/>
      <c r="F8" s="40"/>
      <c r="G8" s="40"/>
      <c r="H8" s="40"/>
      <c r="I8" s="148"/>
      <c r="J8" s="40"/>
      <c r="K8" s="40"/>
      <c r="L8" s="149"/>
      <c r="S8" s="40"/>
      <c r="T8" s="40"/>
      <c r="U8" s="40"/>
      <c r="V8" s="40"/>
      <c r="W8" s="40"/>
      <c r="X8" s="40"/>
      <c r="Y8" s="40"/>
      <c r="Z8" s="40"/>
      <c r="AA8" s="40"/>
      <c r="AB8" s="40"/>
      <c r="AC8" s="40"/>
      <c r="AD8" s="40"/>
      <c r="AE8" s="40"/>
    </row>
    <row r="9" s="2" customFormat="1" ht="16.5" customHeight="1">
      <c r="A9" s="40"/>
      <c r="B9" s="46"/>
      <c r="C9" s="40"/>
      <c r="D9" s="40"/>
      <c r="E9" s="150" t="s">
        <v>2227</v>
      </c>
      <c r="F9" s="40"/>
      <c r="G9" s="40"/>
      <c r="H9" s="40"/>
      <c r="I9" s="148"/>
      <c r="J9" s="40"/>
      <c r="K9" s="40"/>
      <c r="L9" s="149"/>
      <c r="S9" s="40"/>
      <c r="T9" s="40"/>
      <c r="U9" s="40"/>
      <c r="V9" s="40"/>
      <c r="W9" s="40"/>
      <c r="X9" s="40"/>
      <c r="Y9" s="40"/>
      <c r="Z9" s="40"/>
      <c r="AA9" s="40"/>
      <c r="AB9" s="40"/>
      <c r="AC9" s="40"/>
      <c r="AD9" s="40"/>
      <c r="AE9" s="40"/>
    </row>
    <row r="10" s="2" customFormat="1">
      <c r="A10" s="40"/>
      <c r="B10" s="46"/>
      <c r="C10" s="40"/>
      <c r="D10" s="40"/>
      <c r="E10" s="40"/>
      <c r="F10" s="40"/>
      <c r="G10" s="40"/>
      <c r="H10" s="40"/>
      <c r="I10" s="148"/>
      <c r="J10" s="40"/>
      <c r="K10" s="40"/>
      <c r="L10" s="149"/>
      <c r="S10" s="40"/>
      <c r="T10" s="40"/>
      <c r="U10" s="40"/>
      <c r="V10" s="40"/>
      <c r="W10" s="40"/>
      <c r="X10" s="40"/>
      <c r="Y10" s="40"/>
      <c r="Z10" s="40"/>
      <c r="AA10" s="40"/>
      <c r="AB10" s="40"/>
      <c r="AC10" s="40"/>
      <c r="AD10" s="40"/>
      <c r="AE10" s="40"/>
    </row>
    <row r="11" s="2" customFormat="1" ht="12" customHeight="1">
      <c r="A11" s="40"/>
      <c r="B11" s="46"/>
      <c r="C11" s="40"/>
      <c r="D11" s="146" t="s">
        <v>18</v>
      </c>
      <c r="E11" s="40"/>
      <c r="F11" s="135" t="s">
        <v>19</v>
      </c>
      <c r="G11" s="40"/>
      <c r="H11" s="40"/>
      <c r="I11" s="151" t="s">
        <v>20</v>
      </c>
      <c r="J11" s="135" t="s">
        <v>19</v>
      </c>
      <c r="K11" s="40"/>
      <c r="L11" s="149"/>
      <c r="S11" s="40"/>
      <c r="T11" s="40"/>
      <c r="U11" s="40"/>
      <c r="V11" s="40"/>
      <c r="W11" s="40"/>
      <c r="X11" s="40"/>
      <c r="Y11" s="40"/>
      <c r="Z11" s="40"/>
      <c r="AA11" s="40"/>
      <c r="AB11" s="40"/>
      <c r="AC11" s="40"/>
      <c r="AD11" s="40"/>
      <c r="AE11" s="40"/>
    </row>
    <row r="12" s="2" customFormat="1" ht="12" customHeight="1">
      <c r="A12" s="40"/>
      <c r="B12" s="46"/>
      <c r="C12" s="40"/>
      <c r="D12" s="146" t="s">
        <v>21</v>
      </c>
      <c r="E12" s="40"/>
      <c r="F12" s="135" t="s">
        <v>22</v>
      </c>
      <c r="G12" s="40"/>
      <c r="H12" s="40"/>
      <c r="I12" s="151" t="s">
        <v>23</v>
      </c>
      <c r="J12" s="152" t="str">
        <f>'Rekapitulace stavby'!AN8</f>
        <v>24. 5. 2019</v>
      </c>
      <c r="K12" s="40"/>
      <c r="L12" s="14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48"/>
      <c r="J13" s="40"/>
      <c r="K13" s="40"/>
      <c r="L13" s="149"/>
      <c r="S13" s="40"/>
      <c r="T13" s="40"/>
      <c r="U13" s="40"/>
      <c r="V13" s="40"/>
      <c r="W13" s="40"/>
      <c r="X13" s="40"/>
      <c r="Y13" s="40"/>
      <c r="Z13" s="40"/>
      <c r="AA13" s="40"/>
      <c r="AB13" s="40"/>
      <c r="AC13" s="40"/>
      <c r="AD13" s="40"/>
      <c r="AE13" s="40"/>
    </row>
    <row r="14" s="2" customFormat="1" ht="12" customHeight="1">
      <c r="A14" s="40"/>
      <c r="B14" s="46"/>
      <c r="C14" s="40"/>
      <c r="D14" s="146" t="s">
        <v>25</v>
      </c>
      <c r="E14" s="40"/>
      <c r="F14" s="40"/>
      <c r="G14" s="40"/>
      <c r="H14" s="40"/>
      <c r="I14" s="151" t="s">
        <v>26</v>
      </c>
      <c r="J14" s="135" t="s">
        <v>19</v>
      </c>
      <c r="K14" s="40"/>
      <c r="L14" s="149"/>
      <c r="S14" s="40"/>
      <c r="T14" s="40"/>
      <c r="U14" s="40"/>
      <c r="V14" s="40"/>
      <c r="W14" s="40"/>
      <c r="X14" s="40"/>
      <c r="Y14" s="40"/>
      <c r="Z14" s="40"/>
      <c r="AA14" s="40"/>
      <c r="AB14" s="40"/>
      <c r="AC14" s="40"/>
      <c r="AD14" s="40"/>
      <c r="AE14" s="40"/>
    </row>
    <row r="15" s="2" customFormat="1" ht="18" customHeight="1">
      <c r="A15" s="40"/>
      <c r="B15" s="46"/>
      <c r="C15" s="40"/>
      <c r="D15" s="40"/>
      <c r="E15" s="135" t="s">
        <v>28</v>
      </c>
      <c r="F15" s="40"/>
      <c r="G15" s="40"/>
      <c r="H15" s="40"/>
      <c r="I15" s="151" t="s">
        <v>29</v>
      </c>
      <c r="J15" s="135" t="s">
        <v>19</v>
      </c>
      <c r="K15" s="40"/>
      <c r="L15" s="14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48"/>
      <c r="J16" s="40"/>
      <c r="K16" s="40"/>
      <c r="L16" s="149"/>
      <c r="S16" s="40"/>
      <c r="T16" s="40"/>
      <c r="U16" s="40"/>
      <c r="V16" s="40"/>
      <c r="W16" s="40"/>
      <c r="X16" s="40"/>
      <c r="Y16" s="40"/>
      <c r="Z16" s="40"/>
      <c r="AA16" s="40"/>
      <c r="AB16" s="40"/>
      <c r="AC16" s="40"/>
      <c r="AD16" s="40"/>
      <c r="AE16" s="40"/>
    </row>
    <row r="17" s="2" customFormat="1" ht="12" customHeight="1">
      <c r="A17" s="40"/>
      <c r="B17" s="46"/>
      <c r="C17" s="40"/>
      <c r="D17" s="146" t="s">
        <v>31</v>
      </c>
      <c r="E17" s="40"/>
      <c r="F17" s="40"/>
      <c r="G17" s="40"/>
      <c r="H17" s="40"/>
      <c r="I17" s="151" t="s">
        <v>26</v>
      </c>
      <c r="J17" s="35" t="str">
        <f>'Rekapitulace stavby'!AN13</f>
        <v>Vyplň údaj</v>
      </c>
      <c r="K17" s="40"/>
      <c r="L17" s="14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51" t="s">
        <v>29</v>
      </c>
      <c r="J18" s="35" t="str">
        <f>'Rekapitulace stavby'!AN14</f>
        <v>Vyplň údaj</v>
      </c>
      <c r="K18" s="40"/>
      <c r="L18" s="14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48"/>
      <c r="J19" s="40"/>
      <c r="K19" s="40"/>
      <c r="L19" s="149"/>
      <c r="S19" s="40"/>
      <c r="T19" s="40"/>
      <c r="U19" s="40"/>
      <c r="V19" s="40"/>
      <c r="W19" s="40"/>
      <c r="X19" s="40"/>
      <c r="Y19" s="40"/>
      <c r="Z19" s="40"/>
      <c r="AA19" s="40"/>
      <c r="AB19" s="40"/>
      <c r="AC19" s="40"/>
      <c r="AD19" s="40"/>
      <c r="AE19" s="40"/>
    </row>
    <row r="20" s="2" customFormat="1" ht="12" customHeight="1">
      <c r="A20" s="40"/>
      <c r="B20" s="46"/>
      <c r="C20" s="40"/>
      <c r="D20" s="146" t="s">
        <v>33</v>
      </c>
      <c r="E20" s="40"/>
      <c r="F20" s="40"/>
      <c r="G20" s="40"/>
      <c r="H20" s="40"/>
      <c r="I20" s="151" t="s">
        <v>26</v>
      </c>
      <c r="J20" s="135" t="s">
        <v>19</v>
      </c>
      <c r="K20" s="40"/>
      <c r="L20" s="149"/>
      <c r="S20" s="40"/>
      <c r="T20" s="40"/>
      <c r="U20" s="40"/>
      <c r="V20" s="40"/>
      <c r="W20" s="40"/>
      <c r="X20" s="40"/>
      <c r="Y20" s="40"/>
      <c r="Z20" s="40"/>
      <c r="AA20" s="40"/>
      <c r="AB20" s="40"/>
      <c r="AC20" s="40"/>
      <c r="AD20" s="40"/>
      <c r="AE20" s="40"/>
    </row>
    <row r="21" s="2" customFormat="1" ht="18" customHeight="1">
      <c r="A21" s="40"/>
      <c r="B21" s="46"/>
      <c r="C21" s="40"/>
      <c r="D21" s="40"/>
      <c r="E21" s="135" t="s">
        <v>35</v>
      </c>
      <c r="F21" s="40"/>
      <c r="G21" s="40"/>
      <c r="H21" s="40"/>
      <c r="I21" s="151" t="s">
        <v>29</v>
      </c>
      <c r="J21" s="135" t="s">
        <v>19</v>
      </c>
      <c r="K21" s="40"/>
      <c r="L21" s="14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48"/>
      <c r="J22" s="40"/>
      <c r="K22" s="40"/>
      <c r="L22" s="149"/>
      <c r="S22" s="40"/>
      <c r="T22" s="40"/>
      <c r="U22" s="40"/>
      <c r="V22" s="40"/>
      <c r="W22" s="40"/>
      <c r="X22" s="40"/>
      <c r="Y22" s="40"/>
      <c r="Z22" s="40"/>
      <c r="AA22" s="40"/>
      <c r="AB22" s="40"/>
      <c r="AC22" s="40"/>
      <c r="AD22" s="40"/>
      <c r="AE22" s="40"/>
    </row>
    <row r="23" s="2" customFormat="1" ht="12" customHeight="1">
      <c r="A23" s="40"/>
      <c r="B23" s="46"/>
      <c r="C23" s="40"/>
      <c r="D23" s="146" t="s">
        <v>38</v>
      </c>
      <c r="E23" s="40"/>
      <c r="F23" s="40"/>
      <c r="G23" s="40"/>
      <c r="H23" s="40"/>
      <c r="I23" s="151" t="s">
        <v>26</v>
      </c>
      <c r="J23" s="135" t="s">
        <v>19</v>
      </c>
      <c r="K23" s="40"/>
      <c r="L23" s="149"/>
      <c r="S23" s="40"/>
      <c r="T23" s="40"/>
      <c r="U23" s="40"/>
      <c r="V23" s="40"/>
      <c r="W23" s="40"/>
      <c r="X23" s="40"/>
      <c r="Y23" s="40"/>
      <c r="Z23" s="40"/>
      <c r="AA23" s="40"/>
      <c r="AB23" s="40"/>
      <c r="AC23" s="40"/>
      <c r="AD23" s="40"/>
      <c r="AE23" s="40"/>
    </row>
    <row r="24" s="2" customFormat="1" ht="18" customHeight="1">
      <c r="A24" s="40"/>
      <c r="B24" s="46"/>
      <c r="C24" s="40"/>
      <c r="D24" s="40"/>
      <c r="E24" s="135" t="s">
        <v>130</v>
      </c>
      <c r="F24" s="40"/>
      <c r="G24" s="40"/>
      <c r="H24" s="40"/>
      <c r="I24" s="151" t="s">
        <v>29</v>
      </c>
      <c r="J24" s="135" t="s">
        <v>19</v>
      </c>
      <c r="K24" s="40"/>
      <c r="L24" s="14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48"/>
      <c r="J25" s="40"/>
      <c r="K25" s="40"/>
      <c r="L25" s="149"/>
      <c r="S25" s="40"/>
      <c r="T25" s="40"/>
      <c r="U25" s="40"/>
      <c r="V25" s="40"/>
      <c r="W25" s="40"/>
      <c r="X25" s="40"/>
      <c r="Y25" s="40"/>
      <c r="Z25" s="40"/>
      <c r="AA25" s="40"/>
      <c r="AB25" s="40"/>
      <c r="AC25" s="40"/>
      <c r="AD25" s="40"/>
      <c r="AE25" s="40"/>
    </row>
    <row r="26" s="2" customFormat="1" ht="12" customHeight="1">
      <c r="A26" s="40"/>
      <c r="B26" s="46"/>
      <c r="C26" s="40"/>
      <c r="D26" s="146" t="s">
        <v>40</v>
      </c>
      <c r="E26" s="40"/>
      <c r="F26" s="40"/>
      <c r="G26" s="40"/>
      <c r="H26" s="40"/>
      <c r="I26" s="148"/>
      <c r="J26" s="40"/>
      <c r="K26" s="40"/>
      <c r="L26" s="149"/>
      <c r="S26" s="40"/>
      <c r="T26" s="40"/>
      <c r="U26" s="40"/>
      <c r="V26" s="40"/>
      <c r="W26" s="40"/>
      <c r="X26" s="40"/>
      <c r="Y26" s="40"/>
      <c r="Z26" s="40"/>
      <c r="AA26" s="40"/>
      <c r="AB26" s="40"/>
      <c r="AC26" s="40"/>
      <c r="AD26" s="40"/>
      <c r="AE26" s="40"/>
    </row>
    <row r="27" s="8" customFormat="1" ht="16.5" customHeight="1">
      <c r="A27" s="153"/>
      <c r="B27" s="154"/>
      <c r="C27" s="153"/>
      <c r="D27" s="153"/>
      <c r="E27" s="155" t="s">
        <v>19</v>
      </c>
      <c r="F27" s="155"/>
      <c r="G27" s="155"/>
      <c r="H27" s="155"/>
      <c r="I27" s="156"/>
      <c r="J27" s="153"/>
      <c r="K27" s="153"/>
      <c r="L27" s="157"/>
      <c r="S27" s="153"/>
      <c r="T27" s="153"/>
      <c r="U27" s="153"/>
      <c r="V27" s="153"/>
      <c r="W27" s="153"/>
      <c r="X27" s="153"/>
      <c r="Y27" s="153"/>
      <c r="Z27" s="153"/>
      <c r="AA27" s="153"/>
      <c r="AB27" s="153"/>
      <c r="AC27" s="153"/>
      <c r="AD27" s="153"/>
      <c r="AE27" s="153"/>
    </row>
    <row r="28" s="2" customFormat="1" ht="6.96" customHeight="1">
      <c r="A28" s="40"/>
      <c r="B28" s="46"/>
      <c r="C28" s="40"/>
      <c r="D28" s="40"/>
      <c r="E28" s="40"/>
      <c r="F28" s="40"/>
      <c r="G28" s="40"/>
      <c r="H28" s="40"/>
      <c r="I28" s="148"/>
      <c r="J28" s="40"/>
      <c r="K28" s="40"/>
      <c r="L28" s="149"/>
      <c r="S28" s="40"/>
      <c r="T28" s="40"/>
      <c r="U28" s="40"/>
      <c r="V28" s="40"/>
      <c r="W28" s="40"/>
      <c r="X28" s="40"/>
      <c r="Y28" s="40"/>
      <c r="Z28" s="40"/>
      <c r="AA28" s="40"/>
      <c r="AB28" s="40"/>
      <c r="AC28" s="40"/>
      <c r="AD28" s="40"/>
      <c r="AE28" s="40"/>
    </row>
    <row r="29" s="2" customFormat="1" ht="6.96" customHeight="1">
      <c r="A29" s="40"/>
      <c r="B29" s="46"/>
      <c r="C29" s="40"/>
      <c r="D29" s="158"/>
      <c r="E29" s="158"/>
      <c r="F29" s="158"/>
      <c r="G29" s="158"/>
      <c r="H29" s="158"/>
      <c r="I29" s="159"/>
      <c r="J29" s="158"/>
      <c r="K29" s="158"/>
      <c r="L29" s="149"/>
      <c r="S29" s="40"/>
      <c r="T29" s="40"/>
      <c r="U29" s="40"/>
      <c r="V29" s="40"/>
      <c r="W29" s="40"/>
      <c r="X29" s="40"/>
      <c r="Y29" s="40"/>
      <c r="Z29" s="40"/>
      <c r="AA29" s="40"/>
      <c r="AB29" s="40"/>
      <c r="AC29" s="40"/>
      <c r="AD29" s="40"/>
      <c r="AE29" s="40"/>
    </row>
    <row r="30" s="2" customFormat="1" ht="25.44" customHeight="1">
      <c r="A30" s="40"/>
      <c r="B30" s="46"/>
      <c r="C30" s="40"/>
      <c r="D30" s="160" t="s">
        <v>42</v>
      </c>
      <c r="E30" s="40"/>
      <c r="F30" s="40"/>
      <c r="G30" s="40"/>
      <c r="H30" s="40"/>
      <c r="I30" s="148"/>
      <c r="J30" s="161">
        <f>ROUND(J86, 2)</f>
        <v>0</v>
      </c>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14.4" customHeight="1">
      <c r="A32" s="40"/>
      <c r="B32" s="46"/>
      <c r="C32" s="40"/>
      <c r="D32" s="40"/>
      <c r="E32" s="40"/>
      <c r="F32" s="162" t="s">
        <v>44</v>
      </c>
      <c r="G32" s="40"/>
      <c r="H32" s="40"/>
      <c r="I32" s="163" t="s">
        <v>43</v>
      </c>
      <c r="J32" s="162" t="s">
        <v>45</v>
      </c>
      <c r="K32" s="40"/>
      <c r="L32" s="149"/>
      <c r="S32" s="40"/>
      <c r="T32" s="40"/>
      <c r="U32" s="40"/>
      <c r="V32" s="40"/>
      <c r="W32" s="40"/>
      <c r="X32" s="40"/>
      <c r="Y32" s="40"/>
      <c r="Z32" s="40"/>
      <c r="AA32" s="40"/>
      <c r="AB32" s="40"/>
      <c r="AC32" s="40"/>
      <c r="AD32" s="40"/>
      <c r="AE32" s="40"/>
    </row>
    <row r="33" s="2" customFormat="1" ht="14.4" customHeight="1">
      <c r="A33" s="40"/>
      <c r="B33" s="46"/>
      <c r="C33" s="40"/>
      <c r="D33" s="164" t="s">
        <v>46</v>
      </c>
      <c r="E33" s="146" t="s">
        <v>47</v>
      </c>
      <c r="F33" s="165">
        <f>ROUND((SUM(BE86:BE181)),  2)</f>
        <v>0</v>
      </c>
      <c r="G33" s="40"/>
      <c r="H33" s="40"/>
      <c r="I33" s="166">
        <v>0.20999999999999999</v>
      </c>
      <c r="J33" s="165">
        <f>ROUND(((SUM(BE86:BE181))*I33),  2)</f>
        <v>0</v>
      </c>
      <c r="K33" s="40"/>
      <c r="L33" s="149"/>
      <c r="S33" s="40"/>
      <c r="T33" s="40"/>
      <c r="U33" s="40"/>
      <c r="V33" s="40"/>
      <c r="W33" s="40"/>
      <c r="X33" s="40"/>
      <c r="Y33" s="40"/>
      <c r="Z33" s="40"/>
      <c r="AA33" s="40"/>
      <c r="AB33" s="40"/>
      <c r="AC33" s="40"/>
      <c r="AD33" s="40"/>
      <c r="AE33" s="40"/>
    </row>
    <row r="34" s="2" customFormat="1" ht="14.4" customHeight="1">
      <c r="A34" s="40"/>
      <c r="B34" s="46"/>
      <c r="C34" s="40"/>
      <c r="D34" s="40"/>
      <c r="E34" s="146" t="s">
        <v>48</v>
      </c>
      <c r="F34" s="165">
        <f>ROUND((SUM(BF86:BF181)),  2)</f>
        <v>0</v>
      </c>
      <c r="G34" s="40"/>
      <c r="H34" s="40"/>
      <c r="I34" s="166">
        <v>0.14999999999999999</v>
      </c>
      <c r="J34" s="165">
        <f>ROUND(((SUM(BF86:BF181))*I34),  2)</f>
        <v>0</v>
      </c>
      <c r="K34" s="40"/>
      <c r="L34" s="149"/>
      <c r="S34" s="40"/>
      <c r="T34" s="40"/>
      <c r="U34" s="40"/>
      <c r="V34" s="40"/>
      <c r="W34" s="40"/>
      <c r="X34" s="40"/>
      <c r="Y34" s="40"/>
      <c r="Z34" s="40"/>
      <c r="AA34" s="40"/>
      <c r="AB34" s="40"/>
      <c r="AC34" s="40"/>
      <c r="AD34" s="40"/>
      <c r="AE34" s="40"/>
    </row>
    <row r="35" hidden="1" s="2" customFormat="1" ht="14.4" customHeight="1">
      <c r="A35" s="40"/>
      <c r="B35" s="46"/>
      <c r="C35" s="40"/>
      <c r="D35" s="40"/>
      <c r="E35" s="146" t="s">
        <v>49</v>
      </c>
      <c r="F35" s="165">
        <f>ROUND((SUM(BG86:BG181)),  2)</f>
        <v>0</v>
      </c>
      <c r="G35" s="40"/>
      <c r="H35" s="40"/>
      <c r="I35" s="166">
        <v>0.20999999999999999</v>
      </c>
      <c r="J35" s="165">
        <f>0</f>
        <v>0</v>
      </c>
      <c r="K35" s="40"/>
      <c r="L35" s="149"/>
      <c r="S35" s="40"/>
      <c r="T35" s="40"/>
      <c r="U35" s="40"/>
      <c r="V35" s="40"/>
      <c r="W35" s="40"/>
      <c r="X35" s="40"/>
      <c r="Y35" s="40"/>
      <c r="Z35" s="40"/>
      <c r="AA35" s="40"/>
      <c r="AB35" s="40"/>
      <c r="AC35" s="40"/>
      <c r="AD35" s="40"/>
      <c r="AE35" s="40"/>
    </row>
    <row r="36" hidden="1" s="2" customFormat="1" ht="14.4" customHeight="1">
      <c r="A36" s="40"/>
      <c r="B36" s="46"/>
      <c r="C36" s="40"/>
      <c r="D36" s="40"/>
      <c r="E36" s="146" t="s">
        <v>50</v>
      </c>
      <c r="F36" s="165">
        <f>ROUND((SUM(BH86:BH181)),  2)</f>
        <v>0</v>
      </c>
      <c r="G36" s="40"/>
      <c r="H36" s="40"/>
      <c r="I36" s="166">
        <v>0.14999999999999999</v>
      </c>
      <c r="J36" s="165">
        <f>0</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51</v>
      </c>
      <c r="F37" s="165">
        <f>ROUND((SUM(BI86:BI181)),  2)</f>
        <v>0</v>
      </c>
      <c r="G37" s="40"/>
      <c r="H37" s="40"/>
      <c r="I37" s="166">
        <v>0</v>
      </c>
      <c r="J37" s="165">
        <f>0</f>
        <v>0</v>
      </c>
      <c r="K37" s="40"/>
      <c r="L37" s="14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48"/>
      <c r="J38" s="40"/>
      <c r="K38" s="40"/>
      <c r="L38" s="149"/>
      <c r="S38" s="40"/>
      <c r="T38" s="40"/>
      <c r="U38" s="40"/>
      <c r="V38" s="40"/>
      <c r="W38" s="40"/>
      <c r="X38" s="40"/>
      <c r="Y38" s="40"/>
      <c r="Z38" s="40"/>
      <c r="AA38" s="40"/>
      <c r="AB38" s="40"/>
      <c r="AC38" s="40"/>
      <c r="AD38" s="40"/>
      <c r="AE38" s="40"/>
    </row>
    <row r="39" s="2" customFormat="1" ht="25.44" customHeight="1">
      <c r="A39" s="40"/>
      <c r="B39" s="46"/>
      <c r="C39" s="167"/>
      <c r="D39" s="168" t="s">
        <v>52</v>
      </c>
      <c r="E39" s="169"/>
      <c r="F39" s="169"/>
      <c r="G39" s="170" t="s">
        <v>53</v>
      </c>
      <c r="H39" s="171" t="s">
        <v>54</v>
      </c>
      <c r="I39" s="172"/>
      <c r="J39" s="173">
        <f>SUM(J30:J37)</f>
        <v>0</v>
      </c>
      <c r="K39" s="174"/>
      <c r="L39" s="149"/>
      <c r="S39" s="40"/>
      <c r="T39" s="40"/>
      <c r="U39" s="40"/>
      <c r="V39" s="40"/>
      <c r="W39" s="40"/>
      <c r="X39" s="40"/>
      <c r="Y39" s="40"/>
      <c r="Z39" s="40"/>
      <c r="AA39" s="40"/>
      <c r="AB39" s="40"/>
      <c r="AC39" s="40"/>
      <c r="AD39" s="40"/>
      <c r="AE39" s="40"/>
    </row>
    <row r="40" s="2" customFormat="1" ht="14.4" customHeight="1">
      <c r="A40" s="40"/>
      <c r="B40" s="175"/>
      <c r="C40" s="176"/>
      <c r="D40" s="176"/>
      <c r="E40" s="176"/>
      <c r="F40" s="176"/>
      <c r="G40" s="176"/>
      <c r="H40" s="176"/>
      <c r="I40" s="177"/>
      <c r="J40" s="176"/>
      <c r="K40" s="176"/>
      <c r="L40" s="149"/>
      <c r="S40" s="40"/>
      <c r="T40" s="40"/>
      <c r="U40" s="40"/>
      <c r="V40" s="40"/>
      <c r="W40" s="40"/>
      <c r="X40" s="40"/>
      <c r="Y40" s="40"/>
      <c r="Z40" s="40"/>
      <c r="AA40" s="40"/>
      <c r="AB40" s="40"/>
      <c r="AC40" s="40"/>
      <c r="AD40" s="40"/>
      <c r="AE40" s="40"/>
    </row>
    <row r="44" s="2" customFormat="1" ht="6.96" customHeight="1">
      <c r="A44" s="40"/>
      <c r="B44" s="178"/>
      <c r="C44" s="179"/>
      <c r="D44" s="179"/>
      <c r="E44" s="179"/>
      <c r="F44" s="179"/>
      <c r="G44" s="179"/>
      <c r="H44" s="179"/>
      <c r="I44" s="180"/>
      <c r="J44" s="179"/>
      <c r="K44" s="179"/>
      <c r="L44" s="149"/>
      <c r="S44" s="40"/>
      <c r="T44" s="40"/>
      <c r="U44" s="40"/>
      <c r="V44" s="40"/>
      <c r="W44" s="40"/>
      <c r="X44" s="40"/>
      <c r="Y44" s="40"/>
      <c r="Z44" s="40"/>
      <c r="AA44" s="40"/>
      <c r="AB44" s="40"/>
      <c r="AC44" s="40"/>
      <c r="AD44" s="40"/>
      <c r="AE44" s="40"/>
    </row>
    <row r="45" s="2" customFormat="1" ht="24.96" customHeight="1">
      <c r="A45" s="40"/>
      <c r="B45" s="41"/>
      <c r="C45" s="25" t="s">
        <v>131</v>
      </c>
      <c r="D45" s="42"/>
      <c r="E45" s="42"/>
      <c r="F45" s="42"/>
      <c r="G45" s="42"/>
      <c r="H45" s="42"/>
      <c r="I45" s="148"/>
      <c r="J45" s="42"/>
      <c r="K45" s="42"/>
      <c r="L45" s="14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48"/>
      <c r="J46" s="42"/>
      <c r="K46" s="42"/>
      <c r="L46" s="14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16.5" customHeight="1">
      <c r="A48" s="40"/>
      <c r="B48" s="41"/>
      <c r="C48" s="42"/>
      <c r="D48" s="42"/>
      <c r="E48" s="181" t="str">
        <f>E7</f>
        <v>Splašková kanalizace Mělice s převedením odpadníchvod do Lohenic</v>
      </c>
      <c r="F48" s="34"/>
      <c r="G48" s="34"/>
      <c r="H48" s="34"/>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128</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71" t="str">
        <f>E9</f>
        <v>PS-01 - Přečerpávací stanice - strojní část</v>
      </c>
      <c r="F50" s="42"/>
      <c r="G50" s="42"/>
      <c r="H50" s="42"/>
      <c r="I50" s="148"/>
      <c r="J50" s="42"/>
      <c r="K50" s="42"/>
      <c r="L50" s="14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48"/>
      <c r="J51" s="42"/>
      <c r="K51" s="42"/>
      <c r="L51" s="14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k.ú. Mělice a Lohenice u Přelouče</v>
      </c>
      <c r="G52" s="42"/>
      <c r="H52" s="42"/>
      <c r="I52" s="151" t="s">
        <v>23</v>
      </c>
      <c r="J52" s="74" t="str">
        <f>IF(J12="","",J12)</f>
        <v>24. 5. 2019</v>
      </c>
      <c r="K52" s="42"/>
      <c r="L52" s="14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40.05" customHeight="1">
      <c r="A54" s="40"/>
      <c r="B54" s="41"/>
      <c r="C54" s="34" t="s">
        <v>25</v>
      </c>
      <c r="D54" s="42"/>
      <c r="E54" s="42"/>
      <c r="F54" s="29" t="str">
        <f>E15</f>
        <v>Město Přelouč, Čs. Armády 1665, Přelouč</v>
      </c>
      <c r="G54" s="42"/>
      <c r="H54" s="42"/>
      <c r="I54" s="151" t="s">
        <v>33</v>
      </c>
      <c r="J54" s="38" t="str">
        <f>E21</f>
        <v>IKKO Hradec Králové,s.r.o., Bratří Štefanů 238, HK</v>
      </c>
      <c r="K54" s="42"/>
      <c r="L54" s="149"/>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151" t="s">
        <v>38</v>
      </c>
      <c r="J55" s="38" t="str">
        <f>E24</f>
        <v>K.Hlaváčková</v>
      </c>
      <c r="K55" s="42"/>
      <c r="L55" s="14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48"/>
      <c r="J56" s="42"/>
      <c r="K56" s="42"/>
      <c r="L56" s="149"/>
      <c r="S56" s="40"/>
      <c r="T56" s="40"/>
      <c r="U56" s="40"/>
      <c r="V56" s="40"/>
      <c r="W56" s="40"/>
      <c r="X56" s="40"/>
      <c r="Y56" s="40"/>
      <c r="Z56" s="40"/>
      <c r="AA56" s="40"/>
      <c r="AB56" s="40"/>
      <c r="AC56" s="40"/>
      <c r="AD56" s="40"/>
      <c r="AE56" s="40"/>
    </row>
    <row r="57" s="2" customFormat="1" ht="29.28" customHeight="1">
      <c r="A57" s="40"/>
      <c r="B57" s="41"/>
      <c r="C57" s="182" t="s">
        <v>132</v>
      </c>
      <c r="D57" s="183"/>
      <c r="E57" s="183"/>
      <c r="F57" s="183"/>
      <c r="G57" s="183"/>
      <c r="H57" s="183"/>
      <c r="I57" s="184"/>
      <c r="J57" s="185" t="s">
        <v>133</v>
      </c>
      <c r="K57" s="183"/>
      <c r="L57" s="14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48"/>
      <c r="J58" s="42"/>
      <c r="K58" s="42"/>
      <c r="L58" s="149"/>
      <c r="S58" s="40"/>
      <c r="T58" s="40"/>
      <c r="U58" s="40"/>
      <c r="V58" s="40"/>
      <c r="W58" s="40"/>
      <c r="X58" s="40"/>
      <c r="Y58" s="40"/>
      <c r="Z58" s="40"/>
      <c r="AA58" s="40"/>
      <c r="AB58" s="40"/>
      <c r="AC58" s="40"/>
      <c r="AD58" s="40"/>
      <c r="AE58" s="40"/>
    </row>
    <row r="59" s="2" customFormat="1" ht="22.8" customHeight="1">
      <c r="A59" s="40"/>
      <c r="B59" s="41"/>
      <c r="C59" s="186" t="s">
        <v>74</v>
      </c>
      <c r="D59" s="42"/>
      <c r="E59" s="42"/>
      <c r="F59" s="42"/>
      <c r="G59" s="42"/>
      <c r="H59" s="42"/>
      <c r="I59" s="148"/>
      <c r="J59" s="104">
        <f>J86</f>
        <v>0</v>
      </c>
      <c r="K59" s="42"/>
      <c r="L59" s="149"/>
      <c r="S59" s="40"/>
      <c r="T59" s="40"/>
      <c r="U59" s="40"/>
      <c r="V59" s="40"/>
      <c r="W59" s="40"/>
      <c r="X59" s="40"/>
      <c r="Y59" s="40"/>
      <c r="Z59" s="40"/>
      <c r="AA59" s="40"/>
      <c r="AB59" s="40"/>
      <c r="AC59" s="40"/>
      <c r="AD59" s="40"/>
      <c r="AE59" s="40"/>
      <c r="AU59" s="19" t="s">
        <v>134</v>
      </c>
    </row>
    <row r="60" s="9" customFormat="1" ht="24.96" customHeight="1">
      <c r="A60" s="9"/>
      <c r="B60" s="187"/>
      <c r="C60" s="188"/>
      <c r="D60" s="189" t="s">
        <v>135</v>
      </c>
      <c r="E60" s="190"/>
      <c r="F60" s="190"/>
      <c r="G60" s="190"/>
      <c r="H60" s="190"/>
      <c r="I60" s="191"/>
      <c r="J60" s="192">
        <f>J87</f>
        <v>0</v>
      </c>
      <c r="K60" s="188"/>
      <c r="L60" s="193"/>
      <c r="S60" s="9"/>
      <c r="T60" s="9"/>
      <c r="U60" s="9"/>
      <c r="V60" s="9"/>
      <c r="W60" s="9"/>
      <c r="X60" s="9"/>
      <c r="Y60" s="9"/>
      <c r="Z60" s="9"/>
      <c r="AA60" s="9"/>
      <c r="AB60" s="9"/>
      <c r="AC60" s="9"/>
      <c r="AD60" s="9"/>
      <c r="AE60" s="9"/>
    </row>
    <row r="61" s="10" customFormat="1" ht="19.92" customHeight="1">
      <c r="A61" s="10"/>
      <c r="B61" s="194"/>
      <c r="C61" s="127"/>
      <c r="D61" s="195" t="s">
        <v>141</v>
      </c>
      <c r="E61" s="196"/>
      <c r="F61" s="196"/>
      <c r="G61" s="196"/>
      <c r="H61" s="196"/>
      <c r="I61" s="197"/>
      <c r="J61" s="198">
        <f>J88</f>
        <v>0</v>
      </c>
      <c r="K61" s="127"/>
      <c r="L61" s="199"/>
      <c r="S61" s="10"/>
      <c r="T61" s="10"/>
      <c r="U61" s="10"/>
      <c r="V61" s="10"/>
      <c r="W61" s="10"/>
      <c r="X61" s="10"/>
      <c r="Y61" s="10"/>
      <c r="Z61" s="10"/>
      <c r="AA61" s="10"/>
      <c r="AB61" s="10"/>
      <c r="AC61" s="10"/>
      <c r="AD61" s="10"/>
      <c r="AE61" s="10"/>
    </row>
    <row r="62" s="9" customFormat="1" ht="24.96" customHeight="1">
      <c r="A62" s="9"/>
      <c r="B62" s="187"/>
      <c r="C62" s="188"/>
      <c r="D62" s="189" t="s">
        <v>144</v>
      </c>
      <c r="E62" s="190"/>
      <c r="F62" s="190"/>
      <c r="G62" s="190"/>
      <c r="H62" s="190"/>
      <c r="I62" s="191"/>
      <c r="J62" s="192">
        <f>J90</f>
        <v>0</v>
      </c>
      <c r="K62" s="188"/>
      <c r="L62" s="193"/>
      <c r="S62" s="9"/>
      <c r="T62" s="9"/>
      <c r="U62" s="9"/>
      <c r="V62" s="9"/>
      <c r="W62" s="9"/>
      <c r="X62" s="9"/>
      <c r="Y62" s="9"/>
      <c r="Z62" s="9"/>
      <c r="AA62" s="9"/>
      <c r="AB62" s="9"/>
      <c r="AC62" s="9"/>
      <c r="AD62" s="9"/>
      <c r="AE62" s="9"/>
    </row>
    <row r="63" s="10" customFormat="1" ht="19.92" customHeight="1">
      <c r="A63" s="10"/>
      <c r="B63" s="194"/>
      <c r="C63" s="127"/>
      <c r="D63" s="195" t="s">
        <v>145</v>
      </c>
      <c r="E63" s="196"/>
      <c r="F63" s="196"/>
      <c r="G63" s="196"/>
      <c r="H63" s="196"/>
      <c r="I63" s="197"/>
      <c r="J63" s="198">
        <f>J91</f>
        <v>0</v>
      </c>
      <c r="K63" s="127"/>
      <c r="L63" s="199"/>
      <c r="S63" s="10"/>
      <c r="T63" s="10"/>
      <c r="U63" s="10"/>
      <c r="V63" s="10"/>
      <c r="W63" s="10"/>
      <c r="X63" s="10"/>
      <c r="Y63" s="10"/>
      <c r="Z63" s="10"/>
      <c r="AA63" s="10"/>
      <c r="AB63" s="10"/>
      <c r="AC63" s="10"/>
      <c r="AD63" s="10"/>
      <c r="AE63" s="10"/>
    </row>
    <row r="64" s="9" customFormat="1" ht="24.96" customHeight="1">
      <c r="A64" s="9"/>
      <c r="B64" s="187"/>
      <c r="C64" s="188"/>
      <c r="D64" s="189" t="s">
        <v>146</v>
      </c>
      <c r="E64" s="190"/>
      <c r="F64" s="190"/>
      <c r="G64" s="190"/>
      <c r="H64" s="190"/>
      <c r="I64" s="191"/>
      <c r="J64" s="192">
        <f>J98</f>
        <v>0</v>
      </c>
      <c r="K64" s="188"/>
      <c r="L64" s="193"/>
      <c r="S64" s="9"/>
      <c r="T64" s="9"/>
      <c r="U64" s="9"/>
      <c r="V64" s="9"/>
      <c r="W64" s="9"/>
      <c r="X64" s="9"/>
      <c r="Y64" s="9"/>
      <c r="Z64" s="9"/>
      <c r="AA64" s="9"/>
      <c r="AB64" s="9"/>
      <c r="AC64" s="9"/>
      <c r="AD64" s="9"/>
      <c r="AE64" s="9"/>
    </row>
    <row r="65" s="10" customFormat="1" ht="19.92" customHeight="1">
      <c r="A65" s="10"/>
      <c r="B65" s="194"/>
      <c r="C65" s="127"/>
      <c r="D65" s="195" t="s">
        <v>147</v>
      </c>
      <c r="E65" s="196"/>
      <c r="F65" s="196"/>
      <c r="G65" s="196"/>
      <c r="H65" s="196"/>
      <c r="I65" s="197"/>
      <c r="J65" s="198">
        <f>J99</f>
        <v>0</v>
      </c>
      <c r="K65" s="127"/>
      <c r="L65" s="199"/>
      <c r="S65" s="10"/>
      <c r="T65" s="10"/>
      <c r="U65" s="10"/>
      <c r="V65" s="10"/>
      <c r="W65" s="10"/>
      <c r="X65" s="10"/>
      <c r="Y65" s="10"/>
      <c r="Z65" s="10"/>
      <c r="AA65" s="10"/>
      <c r="AB65" s="10"/>
      <c r="AC65" s="10"/>
      <c r="AD65" s="10"/>
      <c r="AE65" s="10"/>
    </row>
    <row r="66" s="10" customFormat="1" ht="19.92" customHeight="1">
      <c r="A66" s="10"/>
      <c r="B66" s="194"/>
      <c r="C66" s="127"/>
      <c r="D66" s="195" t="s">
        <v>2228</v>
      </c>
      <c r="E66" s="196"/>
      <c r="F66" s="196"/>
      <c r="G66" s="196"/>
      <c r="H66" s="196"/>
      <c r="I66" s="197"/>
      <c r="J66" s="198">
        <f>J172</f>
        <v>0</v>
      </c>
      <c r="K66" s="127"/>
      <c r="L66" s="199"/>
      <c r="S66" s="10"/>
      <c r="T66" s="10"/>
      <c r="U66" s="10"/>
      <c r="V66" s="10"/>
      <c r="W66" s="10"/>
      <c r="X66" s="10"/>
      <c r="Y66" s="10"/>
      <c r="Z66" s="10"/>
      <c r="AA66" s="10"/>
      <c r="AB66" s="10"/>
      <c r="AC66" s="10"/>
      <c r="AD66" s="10"/>
      <c r="AE66" s="10"/>
    </row>
    <row r="67" s="2" customFormat="1" ht="21.84" customHeight="1">
      <c r="A67" s="40"/>
      <c r="B67" s="41"/>
      <c r="C67" s="42"/>
      <c r="D67" s="42"/>
      <c r="E67" s="42"/>
      <c r="F67" s="42"/>
      <c r="G67" s="42"/>
      <c r="H67" s="42"/>
      <c r="I67" s="148"/>
      <c r="J67" s="42"/>
      <c r="K67" s="42"/>
      <c r="L67" s="149"/>
      <c r="S67" s="40"/>
      <c r="T67" s="40"/>
      <c r="U67" s="40"/>
      <c r="V67" s="40"/>
      <c r="W67" s="40"/>
      <c r="X67" s="40"/>
      <c r="Y67" s="40"/>
      <c r="Z67" s="40"/>
      <c r="AA67" s="40"/>
      <c r="AB67" s="40"/>
      <c r="AC67" s="40"/>
      <c r="AD67" s="40"/>
      <c r="AE67" s="40"/>
    </row>
    <row r="68" s="2" customFormat="1" ht="6.96" customHeight="1">
      <c r="A68" s="40"/>
      <c r="B68" s="61"/>
      <c r="C68" s="62"/>
      <c r="D68" s="62"/>
      <c r="E68" s="62"/>
      <c r="F68" s="62"/>
      <c r="G68" s="62"/>
      <c r="H68" s="62"/>
      <c r="I68" s="177"/>
      <c r="J68" s="62"/>
      <c r="K68" s="62"/>
      <c r="L68" s="149"/>
      <c r="S68" s="40"/>
      <c r="T68" s="40"/>
      <c r="U68" s="40"/>
      <c r="V68" s="40"/>
      <c r="W68" s="40"/>
      <c r="X68" s="40"/>
      <c r="Y68" s="40"/>
      <c r="Z68" s="40"/>
      <c r="AA68" s="40"/>
      <c r="AB68" s="40"/>
      <c r="AC68" s="40"/>
      <c r="AD68" s="40"/>
      <c r="AE68" s="40"/>
    </row>
    <row r="72" s="2" customFormat="1" ht="6.96" customHeight="1">
      <c r="A72" s="40"/>
      <c r="B72" s="63"/>
      <c r="C72" s="64"/>
      <c r="D72" s="64"/>
      <c r="E72" s="64"/>
      <c r="F72" s="64"/>
      <c r="G72" s="64"/>
      <c r="H72" s="64"/>
      <c r="I72" s="180"/>
      <c r="J72" s="64"/>
      <c r="K72" s="64"/>
      <c r="L72" s="149"/>
      <c r="S72" s="40"/>
      <c r="T72" s="40"/>
      <c r="U72" s="40"/>
      <c r="V72" s="40"/>
      <c r="W72" s="40"/>
      <c r="X72" s="40"/>
      <c r="Y72" s="40"/>
      <c r="Z72" s="40"/>
      <c r="AA72" s="40"/>
      <c r="AB72" s="40"/>
      <c r="AC72" s="40"/>
      <c r="AD72" s="40"/>
      <c r="AE72" s="40"/>
    </row>
    <row r="73" s="2" customFormat="1" ht="24.96" customHeight="1">
      <c r="A73" s="40"/>
      <c r="B73" s="41"/>
      <c r="C73" s="25" t="s">
        <v>148</v>
      </c>
      <c r="D73" s="42"/>
      <c r="E73" s="42"/>
      <c r="F73" s="42"/>
      <c r="G73" s="42"/>
      <c r="H73" s="42"/>
      <c r="I73" s="148"/>
      <c r="J73" s="42"/>
      <c r="K73" s="42"/>
      <c r="L73" s="149"/>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148"/>
      <c r="J74" s="42"/>
      <c r="K74" s="42"/>
      <c r="L74" s="149"/>
      <c r="S74" s="40"/>
      <c r="T74" s="40"/>
      <c r="U74" s="40"/>
      <c r="V74" s="40"/>
      <c r="W74" s="40"/>
      <c r="X74" s="40"/>
      <c r="Y74" s="40"/>
      <c r="Z74" s="40"/>
      <c r="AA74" s="40"/>
      <c r="AB74" s="40"/>
      <c r="AC74" s="40"/>
      <c r="AD74" s="40"/>
      <c r="AE74" s="40"/>
    </row>
    <row r="75" s="2" customFormat="1" ht="12" customHeight="1">
      <c r="A75" s="40"/>
      <c r="B75" s="41"/>
      <c r="C75" s="34" t="s">
        <v>16</v>
      </c>
      <c r="D75" s="42"/>
      <c r="E75" s="42"/>
      <c r="F75" s="42"/>
      <c r="G75" s="42"/>
      <c r="H75" s="42"/>
      <c r="I75" s="148"/>
      <c r="J75" s="42"/>
      <c r="K75" s="42"/>
      <c r="L75" s="149"/>
      <c r="S75" s="40"/>
      <c r="T75" s="40"/>
      <c r="U75" s="40"/>
      <c r="V75" s="40"/>
      <c r="W75" s="40"/>
      <c r="X75" s="40"/>
      <c r="Y75" s="40"/>
      <c r="Z75" s="40"/>
      <c r="AA75" s="40"/>
      <c r="AB75" s="40"/>
      <c r="AC75" s="40"/>
      <c r="AD75" s="40"/>
      <c r="AE75" s="40"/>
    </row>
    <row r="76" s="2" customFormat="1" ht="16.5" customHeight="1">
      <c r="A76" s="40"/>
      <c r="B76" s="41"/>
      <c r="C76" s="42"/>
      <c r="D76" s="42"/>
      <c r="E76" s="181" t="str">
        <f>E7</f>
        <v>Splašková kanalizace Mělice s převedením odpadníchvod do Lohenic</v>
      </c>
      <c r="F76" s="34"/>
      <c r="G76" s="34"/>
      <c r="H76" s="34"/>
      <c r="I76" s="148"/>
      <c r="J76" s="42"/>
      <c r="K76" s="42"/>
      <c r="L76" s="149"/>
      <c r="S76" s="40"/>
      <c r="T76" s="40"/>
      <c r="U76" s="40"/>
      <c r="V76" s="40"/>
      <c r="W76" s="40"/>
      <c r="X76" s="40"/>
      <c r="Y76" s="40"/>
      <c r="Z76" s="40"/>
      <c r="AA76" s="40"/>
      <c r="AB76" s="40"/>
      <c r="AC76" s="40"/>
      <c r="AD76" s="40"/>
      <c r="AE76" s="40"/>
    </row>
    <row r="77" s="2" customFormat="1" ht="12" customHeight="1">
      <c r="A77" s="40"/>
      <c r="B77" s="41"/>
      <c r="C77" s="34" t="s">
        <v>128</v>
      </c>
      <c r="D77" s="42"/>
      <c r="E77" s="42"/>
      <c r="F77" s="42"/>
      <c r="G77" s="42"/>
      <c r="H77" s="42"/>
      <c r="I77" s="148"/>
      <c r="J77" s="42"/>
      <c r="K77" s="42"/>
      <c r="L77" s="149"/>
      <c r="S77" s="40"/>
      <c r="T77" s="40"/>
      <c r="U77" s="40"/>
      <c r="V77" s="40"/>
      <c r="W77" s="40"/>
      <c r="X77" s="40"/>
      <c r="Y77" s="40"/>
      <c r="Z77" s="40"/>
      <c r="AA77" s="40"/>
      <c r="AB77" s="40"/>
      <c r="AC77" s="40"/>
      <c r="AD77" s="40"/>
      <c r="AE77" s="40"/>
    </row>
    <row r="78" s="2" customFormat="1" ht="16.5" customHeight="1">
      <c r="A78" s="40"/>
      <c r="B78" s="41"/>
      <c r="C78" s="42"/>
      <c r="D78" s="42"/>
      <c r="E78" s="71" t="str">
        <f>E9</f>
        <v>PS-01 - Přečerpávací stanice - strojní část</v>
      </c>
      <c r="F78" s="42"/>
      <c r="G78" s="42"/>
      <c r="H78" s="42"/>
      <c r="I78" s="148"/>
      <c r="J78" s="42"/>
      <c r="K78" s="42"/>
      <c r="L78" s="149"/>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148"/>
      <c r="J79" s="42"/>
      <c r="K79" s="42"/>
      <c r="L79" s="149"/>
      <c r="S79" s="40"/>
      <c r="T79" s="40"/>
      <c r="U79" s="40"/>
      <c r="V79" s="40"/>
      <c r="W79" s="40"/>
      <c r="X79" s="40"/>
      <c r="Y79" s="40"/>
      <c r="Z79" s="40"/>
      <c r="AA79" s="40"/>
      <c r="AB79" s="40"/>
      <c r="AC79" s="40"/>
      <c r="AD79" s="40"/>
      <c r="AE79" s="40"/>
    </row>
    <row r="80" s="2" customFormat="1" ht="12" customHeight="1">
      <c r="A80" s="40"/>
      <c r="B80" s="41"/>
      <c r="C80" s="34" t="s">
        <v>21</v>
      </c>
      <c r="D80" s="42"/>
      <c r="E80" s="42"/>
      <c r="F80" s="29" t="str">
        <f>F12</f>
        <v>k.ú. Mělice a Lohenice u Přelouče</v>
      </c>
      <c r="G80" s="42"/>
      <c r="H80" s="42"/>
      <c r="I80" s="151" t="s">
        <v>23</v>
      </c>
      <c r="J80" s="74" t="str">
        <f>IF(J12="","",J12)</f>
        <v>24. 5. 2019</v>
      </c>
      <c r="K80" s="42"/>
      <c r="L80" s="149"/>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148"/>
      <c r="J81" s="42"/>
      <c r="K81" s="42"/>
      <c r="L81" s="149"/>
      <c r="S81" s="40"/>
      <c r="T81" s="40"/>
      <c r="U81" s="40"/>
      <c r="V81" s="40"/>
      <c r="W81" s="40"/>
      <c r="X81" s="40"/>
      <c r="Y81" s="40"/>
      <c r="Z81" s="40"/>
      <c r="AA81" s="40"/>
      <c r="AB81" s="40"/>
      <c r="AC81" s="40"/>
      <c r="AD81" s="40"/>
      <c r="AE81" s="40"/>
    </row>
    <row r="82" s="2" customFormat="1" ht="40.05" customHeight="1">
      <c r="A82" s="40"/>
      <c r="B82" s="41"/>
      <c r="C82" s="34" t="s">
        <v>25</v>
      </c>
      <c r="D82" s="42"/>
      <c r="E82" s="42"/>
      <c r="F82" s="29" t="str">
        <f>E15</f>
        <v>Město Přelouč, Čs. Armády 1665, Přelouč</v>
      </c>
      <c r="G82" s="42"/>
      <c r="H82" s="42"/>
      <c r="I82" s="151" t="s">
        <v>33</v>
      </c>
      <c r="J82" s="38" t="str">
        <f>E21</f>
        <v>IKKO Hradec Králové,s.r.o., Bratří Štefanů 238, HK</v>
      </c>
      <c r="K82" s="42"/>
      <c r="L82" s="149"/>
      <c r="S82" s="40"/>
      <c r="T82" s="40"/>
      <c r="U82" s="40"/>
      <c r="V82" s="40"/>
      <c r="W82" s="40"/>
      <c r="X82" s="40"/>
      <c r="Y82" s="40"/>
      <c r="Z82" s="40"/>
      <c r="AA82" s="40"/>
      <c r="AB82" s="40"/>
      <c r="AC82" s="40"/>
      <c r="AD82" s="40"/>
      <c r="AE82" s="40"/>
    </row>
    <row r="83" s="2" customFormat="1" ht="15.15" customHeight="1">
      <c r="A83" s="40"/>
      <c r="B83" s="41"/>
      <c r="C83" s="34" t="s">
        <v>31</v>
      </c>
      <c r="D83" s="42"/>
      <c r="E83" s="42"/>
      <c r="F83" s="29" t="str">
        <f>IF(E18="","",E18)</f>
        <v>Vyplň údaj</v>
      </c>
      <c r="G83" s="42"/>
      <c r="H83" s="42"/>
      <c r="I83" s="151" t="s">
        <v>38</v>
      </c>
      <c r="J83" s="38" t="str">
        <f>E24</f>
        <v>K.Hlaváčková</v>
      </c>
      <c r="K83" s="42"/>
      <c r="L83" s="149"/>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148"/>
      <c r="J84" s="42"/>
      <c r="K84" s="42"/>
      <c r="L84" s="149"/>
      <c r="S84" s="40"/>
      <c r="T84" s="40"/>
      <c r="U84" s="40"/>
      <c r="V84" s="40"/>
      <c r="W84" s="40"/>
      <c r="X84" s="40"/>
      <c r="Y84" s="40"/>
      <c r="Z84" s="40"/>
      <c r="AA84" s="40"/>
      <c r="AB84" s="40"/>
      <c r="AC84" s="40"/>
      <c r="AD84" s="40"/>
      <c r="AE84" s="40"/>
    </row>
    <row r="85" s="11" customFormat="1" ht="29.28" customHeight="1">
      <c r="A85" s="200"/>
      <c r="B85" s="201"/>
      <c r="C85" s="202" t="s">
        <v>149</v>
      </c>
      <c r="D85" s="203" t="s">
        <v>61</v>
      </c>
      <c r="E85" s="203" t="s">
        <v>57</v>
      </c>
      <c r="F85" s="203" t="s">
        <v>58</v>
      </c>
      <c r="G85" s="203" t="s">
        <v>150</v>
      </c>
      <c r="H85" s="203" t="s">
        <v>151</v>
      </c>
      <c r="I85" s="204" t="s">
        <v>152</v>
      </c>
      <c r="J85" s="203" t="s">
        <v>133</v>
      </c>
      <c r="K85" s="205" t="s">
        <v>153</v>
      </c>
      <c r="L85" s="206"/>
      <c r="M85" s="94" t="s">
        <v>19</v>
      </c>
      <c r="N85" s="95" t="s">
        <v>46</v>
      </c>
      <c r="O85" s="95" t="s">
        <v>154</v>
      </c>
      <c r="P85" s="95" t="s">
        <v>155</v>
      </c>
      <c r="Q85" s="95" t="s">
        <v>156</v>
      </c>
      <c r="R85" s="95" t="s">
        <v>157</v>
      </c>
      <c r="S85" s="95" t="s">
        <v>158</v>
      </c>
      <c r="T85" s="96" t="s">
        <v>159</v>
      </c>
      <c r="U85" s="200"/>
      <c r="V85" s="200"/>
      <c r="W85" s="200"/>
      <c r="X85" s="200"/>
      <c r="Y85" s="200"/>
      <c r="Z85" s="200"/>
      <c r="AA85" s="200"/>
      <c r="AB85" s="200"/>
      <c r="AC85" s="200"/>
      <c r="AD85" s="200"/>
      <c r="AE85" s="200"/>
    </row>
    <row r="86" s="2" customFormat="1" ht="22.8" customHeight="1">
      <c r="A86" s="40"/>
      <c r="B86" s="41"/>
      <c r="C86" s="101" t="s">
        <v>160</v>
      </c>
      <c r="D86" s="42"/>
      <c r="E86" s="42"/>
      <c r="F86" s="42"/>
      <c r="G86" s="42"/>
      <c r="H86" s="42"/>
      <c r="I86" s="148"/>
      <c r="J86" s="207">
        <f>BK86</f>
        <v>0</v>
      </c>
      <c r="K86" s="42"/>
      <c r="L86" s="46"/>
      <c r="M86" s="97"/>
      <c r="N86" s="208"/>
      <c r="O86" s="98"/>
      <c r="P86" s="209">
        <f>P87+P90+P98</f>
        <v>0</v>
      </c>
      <c r="Q86" s="98"/>
      <c r="R86" s="209">
        <f>R87+R90+R98</f>
        <v>0.62666999999999995</v>
      </c>
      <c r="S86" s="98"/>
      <c r="T86" s="210">
        <f>T87+T90+T98</f>
        <v>0</v>
      </c>
      <c r="U86" s="40"/>
      <c r="V86" s="40"/>
      <c r="W86" s="40"/>
      <c r="X86" s="40"/>
      <c r="Y86" s="40"/>
      <c r="Z86" s="40"/>
      <c r="AA86" s="40"/>
      <c r="AB86" s="40"/>
      <c r="AC86" s="40"/>
      <c r="AD86" s="40"/>
      <c r="AE86" s="40"/>
      <c r="AT86" s="19" t="s">
        <v>75</v>
      </c>
      <c r="AU86" s="19" t="s">
        <v>134</v>
      </c>
      <c r="BK86" s="211">
        <f>BK87+BK90+BK98</f>
        <v>0</v>
      </c>
    </row>
    <row r="87" s="12" customFormat="1" ht="25.92" customHeight="1">
      <c r="A87" s="12"/>
      <c r="B87" s="212"/>
      <c r="C87" s="213"/>
      <c r="D87" s="214" t="s">
        <v>75</v>
      </c>
      <c r="E87" s="215" t="s">
        <v>161</v>
      </c>
      <c r="F87" s="215" t="s">
        <v>161</v>
      </c>
      <c r="G87" s="213"/>
      <c r="H87" s="213"/>
      <c r="I87" s="216"/>
      <c r="J87" s="217">
        <f>BK87</f>
        <v>0</v>
      </c>
      <c r="K87" s="213"/>
      <c r="L87" s="218"/>
      <c r="M87" s="219"/>
      <c r="N87" s="220"/>
      <c r="O87" s="220"/>
      <c r="P87" s="221">
        <f>P88</f>
        <v>0</v>
      </c>
      <c r="Q87" s="220"/>
      <c r="R87" s="221">
        <f>R88</f>
        <v>0</v>
      </c>
      <c r="S87" s="220"/>
      <c r="T87" s="222">
        <f>T88</f>
        <v>0</v>
      </c>
      <c r="U87" s="12"/>
      <c r="V87" s="12"/>
      <c r="W87" s="12"/>
      <c r="X87" s="12"/>
      <c r="Y87" s="12"/>
      <c r="Z87" s="12"/>
      <c r="AA87" s="12"/>
      <c r="AB87" s="12"/>
      <c r="AC87" s="12"/>
      <c r="AD87" s="12"/>
      <c r="AE87" s="12"/>
      <c r="AR87" s="223" t="s">
        <v>84</v>
      </c>
      <c r="AT87" s="224" t="s">
        <v>75</v>
      </c>
      <c r="AU87" s="224" t="s">
        <v>76</v>
      </c>
      <c r="AY87" s="223" t="s">
        <v>162</v>
      </c>
      <c r="BK87" s="225">
        <f>BK88</f>
        <v>0</v>
      </c>
    </row>
    <row r="88" s="12" customFormat="1" ht="22.8" customHeight="1">
      <c r="A88" s="12"/>
      <c r="B88" s="212"/>
      <c r="C88" s="213"/>
      <c r="D88" s="214" t="s">
        <v>75</v>
      </c>
      <c r="E88" s="226" t="s">
        <v>216</v>
      </c>
      <c r="F88" s="226" t="s">
        <v>663</v>
      </c>
      <c r="G88" s="213"/>
      <c r="H88" s="213"/>
      <c r="I88" s="216"/>
      <c r="J88" s="227">
        <f>BK88</f>
        <v>0</v>
      </c>
      <c r="K88" s="213"/>
      <c r="L88" s="218"/>
      <c r="M88" s="219"/>
      <c r="N88" s="220"/>
      <c r="O88" s="220"/>
      <c r="P88" s="221">
        <f>P89</f>
        <v>0</v>
      </c>
      <c r="Q88" s="220"/>
      <c r="R88" s="221">
        <f>R89</f>
        <v>0</v>
      </c>
      <c r="S88" s="220"/>
      <c r="T88" s="222">
        <f>T89</f>
        <v>0</v>
      </c>
      <c r="U88" s="12"/>
      <c r="V88" s="12"/>
      <c r="W88" s="12"/>
      <c r="X88" s="12"/>
      <c r="Y88" s="12"/>
      <c r="Z88" s="12"/>
      <c r="AA88" s="12"/>
      <c r="AB88" s="12"/>
      <c r="AC88" s="12"/>
      <c r="AD88" s="12"/>
      <c r="AE88" s="12"/>
      <c r="AR88" s="223" t="s">
        <v>84</v>
      </c>
      <c r="AT88" s="224" t="s">
        <v>75</v>
      </c>
      <c r="AU88" s="224" t="s">
        <v>84</v>
      </c>
      <c r="AY88" s="223" t="s">
        <v>162</v>
      </c>
      <c r="BK88" s="225">
        <f>BK89</f>
        <v>0</v>
      </c>
    </row>
    <row r="89" s="2" customFormat="1" ht="16.5" customHeight="1">
      <c r="A89" s="40"/>
      <c r="B89" s="41"/>
      <c r="C89" s="228" t="s">
        <v>84</v>
      </c>
      <c r="D89" s="228" t="s">
        <v>164</v>
      </c>
      <c r="E89" s="229" t="s">
        <v>2229</v>
      </c>
      <c r="F89" s="230" t="s">
        <v>2230</v>
      </c>
      <c r="G89" s="231" t="s">
        <v>2231</v>
      </c>
      <c r="H89" s="232">
        <v>1</v>
      </c>
      <c r="I89" s="233"/>
      <c r="J89" s="234">
        <f>ROUND(I89*H89,2)</f>
        <v>0</v>
      </c>
      <c r="K89" s="230" t="s">
        <v>19</v>
      </c>
      <c r="L89" s="46"/>
      <c r="M89" s="235" t="s">
        <v>19</v>
      </c>
      <c r="N89" s="236" t="s">
        <v>47</v>
      </c>
      <c r="O89" s="86"/>
      <c r="P89" s="237">
        <f>O89*H89</f>
        <v>0</v>
      </c>
      <c r="Q89" s="237">
        <v>0</v>
      </c>
      <c r="R89" s="237">
        <f>Q89*H89</f>
        <v>0</v>
      </c>
      <c r="S89" s="237">
        <v>0</v>
      </c>
      <c r="T89" s="238">
        <f>S89*H89</f>
        <v>0</v>
      </c>
      <c r="U89" s="40"/>
      <c r="V89" s="40"/>
      <c r="W89" s="40"/>
      <c r="X89" s="40"/>
      <c r="Y89" s="40"/>
      <c r="Z89" s="40"/>
      <c r="AA89" s="40"/>
      <c r="AB89" s="40"/>
      <c r="AC89" s="40"/>
      <c r="AD89" s="40"/>
      <c r="AE89" s="40"/>
      <c r="AR89" s="239" t="s">
        <v>169</v>
      </c>
      <c r="AT89" s="239" t="s">
        <v>164</v>
      </c>
      <c r="AU89" s="239" t="s">
        <v>86</v>
      </c>
      <c r="AY89" s="19" t="s">
        <v>162</v>
      </c>
      <c r="BE89" s="240">
        <f>IF(N89="základní",J89,0)</f>
        <v>0</v>
      </c>
      <c r="BF89" s="240">
        <f>IF(N89="snížená",J89,0)</f>
        <v>0</v>
      </c>
      <c r="BG89" s="240">
        <f>IF(N89="zákl. přenesená",J89,0)</f>
        <v>0</v>
      </c>
      <c r="BH89" s="240">
        <f>IF(N89="sníž. přenesená",J89,0)</f>
        <v>0</v>
      </c>
      <c r="BI89" s="240">
        <f>IF(N89="nulová",J89,0)</f>
        <v>0</v>
      </c>
      <c r="BJ89" s="19" t="s">
        <v>84</v>
      </c>
      <c r="BK89" s="240">
        <f>ROUND(I89*H89,2)</f>
        <v>0</v>
      </c>
      <c r="BL89" s="19" t="s">
        <v>169</v>
      </c>
      <c r="BM89" s="239" t="s">
        <v>2232</v>
      </c>
    </row>
    <row r="90" s="12" customFormat="1" ht="25.92" customHeight="1">
      <c r="A90" s="12"/>
      <c r="B90" s="212"/>
      <c r="C90" s="213"/>
      <c r="D90" s="214" t="s">
        <v>75</v>
      </c>
      <c r="E90" s="215" t="s">
        <v>709</v>
      </c>
      <c r="F90" s="215" t="s">
        <v>710</v>
      </c>
      <c r="G90" s="213"/>
      <c r="H90" s="213"/>
      <c r="I90" s="216"/>
      <c r="J90" s="217">
        <f>BK90</f>
        <v>0</v>
      </c>
      <c r="K90" s="213"/>
      <c r="L90" s="218"/>
      <c r="M90" s="219"/>
      <c r="N90" s="220"/>
      <c r="O90" s="220"/>
      <c r="P90" s="221">
        <f>P91</f>
        <v>0</v>
      </c>
      <c r="Q90" s="220"/>
      <c r="R90" s="221">
        <f>R91</f>
        <v>0.029600000000000001</v>
      </c>
      <c r="S90" s="220"/>
      <c r="T90" s="222">
        <f>T91</f>
        <v>0</v>
      </c>
      <c r="U90" s="12"/>
      <c r="V90" s="12"/>
      <c r="W90" s="12"/>
      <c r="X90" s="12"/>
      <c r="Y90" s="12"/>
      <c r="Z90" s="12"/>
      <c r="AA90" s="12"/>
      <c r="AB90" s="12"/>
      <c r="AC90" s="12"/>
      <c r="AD90" s="12"/>
      <c r="AE90" s="12"/>
      <c r="AR90" s="223" t="s">
        <v>86</v>
      </c>
      <c r="AT90" s="224" t="s">
        <v>75</v>
      </c>
      <c r="AU90" s="224" t="s">
        <v>76</v>
      </c>
      <c r="AY90" s="223" t="s">
        <v>162</v>
      </c>
      <c r="BK90" s="225">
        <f>BK91</f>
        <v>0</v>
      </c>
    </row>
    <row r="91" s="12" customFormat="1" ht="22.8" customHeight="1">
      <c r="A91" s="12"/>
      <c r="B91" s="212"/>
      <c r="C91" s="213"/>
      <c r="D91" s="214" t="s">
        <v>75</v>
      </c>
      <c r="E91" s="226" t="s">
        <v>711</v>
      </c>
      <c r="F91" s="226" t="s">
        <v>712</v>
      </c>
      <c r="G91" s="213"/>
      <c r="H91" s="213"/>
      <c r="I91" s="216"/>
      <c r="J91" s="227">
        <f>BK91</f>
        <v>0</v>
      </c>
      <c r="K91" s="213"/>
      <c r="L91" s="218"/>
      <c r="M91" s="219"/>
      <c r="N91" s="220"/>
      <c r="O91" s="220"/>
      <c r="P91" s="221">
        <f>SUM(P92:P97)</f>
        <v>0</v>
      </c>
      <c r="Q91" s="220"/>
      <c r="R91" s="221">
        <f>SUM(R92:R97)</f>
        <v>0.029600000000000001</v>
      </c>
      <c r="S91" s="220"/>
      <c r="T91" s="222">
        <f>SUM(T92:T97)</f>
        <v>0</v>
      </c>
      <c r="U91" s="12"/>
      <c r="V91" s="12"/>
      <c r="W91" s="12"/>
      <c r="X91" s="12"/>
      <c r="Y91" s="12"/>
      <c r="Z91" s="12"/>
      <c r="AA91" s="12"/>
      <c r="AB91" s="12"/>
      <c r="AC91" s="12"/>
      <c r="AD91" s="12"/>
      <c r="AE91" s="12"/>
      <c r="AR91" s="223" t="s">
        <v>86</v>
      </c>
      <c r="AT91" s="224" t="s">
        <v>75</v>
      </c>
      <c r="AU91" s="224" t="s">
        <v>84</v>
      </c>
      <c r="AY91" s="223" t="s">
        <v>162</v>
      </c>
      <c r="BK91" s="225">
        <f>SUM(BK92:BK97)</f>
        <v>0</v>
      </c>
    </row>
    <row r="92" s="2" customFormat="1" ht="16.5" customHeight="1">
      <c r="A92" s="40"/>
      <c r="B92" s="41"/>
      <c r="C92" s="228" t="s">
        <v>86</v>
      </c>
      <c r="D92" s="228" t="s">
        <v>164</v>
      </c>
      <c r="E92" s="229" t="s">
        <v>714</v>
      </c>
      <c r="F92" s="230" t="s">
        <v>2233</v>
      </c>
      <c r="G92" s="231" t="s">
        <v>390</v>
      </c>
      <c r="H92" s="232">
        <v>4</v>
      </c>
      <c r="I92" s="233"/>
      <c r="J92" s="234">
        <f>ROUND(I92*H92,2)</f>
        <v>0</v>
      </c>
      <c r="K92" s="230" t="s">
        <v>19</v>
      </c>
      <c r="L92" s="46"/>
      <c r="M92" s="235" t="s">
        <v>19</v>
      </c>
      <c r="N92" s="236" t="s">
        <v>47</v>
      </c>
      <c r="O92" s="86"/>
      <c r="P92" s="237">
        <f>O92*H92</f>
        <v>0</v>
      </c>
      <c r="Q92" s="237">
        <v>0.0016000000000000001</v>
      </c>
      <c r="R92" s="237">
        <f>Q92*H92</f>
        <v>0.0064000000000000003</v>
      </c>
      <c r="S92" s="237">
        <v>0</v>
      </c>
      <c r="T92" s="238">
        <f>S92*H92</f>
        <v>0</v>
      </c>
      <c r="U92" s="40"/>
      <c r="V92" s="40"/>
      <c r="W92" s="40"/>
      <c r="X92" s="40"/>
      <c r="Y92" s="40"/>
      <c r="Z92" s="40"/>
      <c r="AA92" s="40"/>
      <c r="AB92" s="40"/>
      <c r="AC92" s="40"/>
      <c r="AD92" s="40"/>
      <c r="AE92" s="40"/>
      <c r="AR92" s="239" t="s">
        <v>262</v>
      </c>
      <c r="AT92" s="239" t="s">
        <v>164</v>
      </c>
      <c r="AU92" s="239" t="s">
        <v>86</v>
      </c>
      <c r="AY92" s="19" t="s">
        <v>162</v>
      </c>
      <c r="BE92" s="240">
        <f>IF(N92="základní",J92,0)</f>
        <v>0</v>
      </c>
      <c r="BF92" s="240">
        <f>IF(N92="snížená",J92,0)</f>
        <v>0</v>
      </c>
      <c r="BG92" s="240">
        <f>IF(N92="zákl. přenesená",J92,0)</f>
        <v>0</v>
      </c>
      <c r="BH92" s="240">
        <f>IF(N92="sníž. přenesená",J92,0)</f>
        <v>0</v>
      </c>
      <c r="BI92" s="240">
        <f>IF(N92="nulová",J92,0)</f>
        <v>0</v>
      </c>
      <c r="BJ92" s="19" t="s">
        <v>84</v>
      </c>
      <c r="BK92" s="240">
        <f>ROUND(I92*H92,2)</f>
        <v>0</v>
      </c>
      <c r="BL92" s="19" t="s">
        <v>262</v>
      </c>
      <c r="BM92" s="239" t="s">
        <v>2234</v>
      </c>
    </row>
    <row r="93" s="2" customFormat="1" ht="16.5" customHeight="1">
      <c r="A93" s="40"/>
      <c r="B93" s="41"/>
      <c r="C93" s="228" t="s">
        <v>176</v>
      </c>
      <c r="D93" s="228" t="s">
        <v>164</v>
      </c>
      <c r="E93" s="229" t="s">
        <v>2235</v>
      </c>
      <c r="F93" s="230" t="s">
        <v>2236</v>
      </c>
      <c r="G93" s="231" t="s">
        <v>610</v>
      </c>
      <c r="H93" s="232">
        <v>2</v>
      </c>
      <c r="I93" s="233"/>
      <c r="J93" s="234">
        <f>ROUND(I93*H93,2)</f>
        <v>0</v>
      </c>
      <c r="K93" s="230" t="s">
        <v>19</v>
      </c>
      <c r="L93" s="46"/>
      <c r="M93" s="235" t="s">
        <v>19</v>
      </c>
      <c r="N93" s="236" t="s">
        <v>47</v>
      </c>
      <c r="O93" s="86"/>
      <c r="P93" s="237">
        <f>O93*H93</f>
        <v>0</v>
      </c>
      <c r="Q93" s="237">
        <v>0.0016000000000000001</v>
      </c>
      <c r="R93" s="237">
        <f>Q93*H93</f>
        <v>0.0032000000000000002</v>
      </c>
      <c r="S93" s="237">
        <v>0</v>
      </c>
      <c r="T93" s="238">
        <f>S93*H93</f>
        <v>0</v>
      </c>
      <c r="U93" s="40"/>
      <c r="V93" s="40"/>
      <c r="W93" s="40"/>
      <c r="X93" s="40"/>
      <c r="Y93" s="40"/>
      <c r="Z93" s="40"/>
      <c r="AA93" s="40"/>
      <c r="AB93" s="40"/>
      <c r="AC93" s="40"/>
      <c r="AD93" s="40"/>
      <c r="AE93" s="40"/>
      <c r="AR93" s="239" t="s">
        <v>262</v>
      </c>
      <c r="AT93" s="239" t="s">
        <v>164</v>
      </c>
      <c r="AU93" s="239" t="s">
        <v>86</v>
      </c>
      <c r="AY93" s="19" t="s">
        <v>162</v>
      </c>
      <c r="BE93" s="240">
        <f>IF(N93="základní",J93,0)</f>
        <v>0</v>
      </c>
      <c r="BF93" s="240">
        <f>IF(N93="snížená",J93,0)</f>
        <v>0</v>
      </c>
      <c r="BG93" s="240">
        <f>IF(N93="zákl. přenesená",J93,0)</f>
        <v>0</v>
      </c>
      <c r="BH93" s="240">
        <f>IF(N93="sníž. přenesená",J93,0)</f>
        <v>0</v>
      </c>
      <c r="BI93" s="240">
        <f>IF(N93="nulová",J93,0)</f>
        <v>0</v>
      </c>
      <c r="BJ93" s="19" t="s">
        <v>84</v>
      </c>
      <c r="BK93" s="240">
        <f>ROUND(I93*H93,2)</f>
        <v>0</v>
      </c>
      <c r="BL93" s="19" t="s">
        <v>262</v>
      </c>
      <c r="BM93" s="239" t="s">
        <v>2237</v>
      </c>
    </row>
    <row r="94" s="2" customFormat="1" ht="21.75" customHeight="1">
      <c r="A94" s="40"/>
      <c r="B94" s="41"/>
      <c r="C94" s="228" t="s">
        <v>169</v>
      </c>
      <c r="D94" s="228" t="s">
        <v>164</v>
      </c>
      <c r="E94" s="229" t="s">
        <v>2238</v>
      </c>
      <c r="F94" s="230" t="s">
        <v>2239</v>
      </c>
      <c r="G94" s="231" t="s">
        <v>390</v>
      </c>
      <c r="H94" s="232">
        <v>2</v>
      </c>
      <c r="I94" s="233"/>
      <c r="J94" s="234">
        <f>ROUND(I94*H94,2)</f>
        <v>0</v>
      </c>
      <c r="K94" s="230" t="s">
        <v>19</v>
      </c>
      <c r="L94" s="46"/>
      <c r="M94" s="235" t="s">
        <v>19</v>
      </c>
      <c r="N94" s="236" t="s">
        <v>47</v>
      </c>
      <c r="O94" s="86"/>
      <c r="P94" s="237">
        <f>O94*H94</f>
        <v>0</v>
      </c>
      <c r="Q94" s="237">
        <v>0.01</v>
      </c>
      <c r="R94" s="237">
        <f>Q94*H94</f>
        <v>0.02</v>
      </c>
      <c r="S94" s="237">
        <v>0</v>
      </c>
      <c r="T94" s="238">
        <f>S94*H94</f>
        <v>0</v>
      </c>
      <c r="U94" s="40"/>
      <c r="V94" s="40"/>
      <c r="W94" s="40"/>
      <c r="X94" s="40"/>
      <c r="Y94" s="40"/>
      <c r="Z94" s="40"/>
      <c r="AA94" s="40"/>
      <c r="AB94" s="40"/>
      <c r="AC94" s="40"/>
      <c r="AD94" s="40"/>
      <c r="AE94" s="40"/>
      <c r="AR94" s="239" t="s">
        <v>262</v>
      </c>
      <c r="AT94" s="239" t="s">
        <v>164</v>
      </c>
      <c r="AU94" s="239" t="s">
        <v>86</v>
      </c>
      <c r="AY94" s="19" t="s">
        <v>162</v>
      </c>
      <c r="BE94" s="240">
        <f>IF(N94="základní",J94,0)</f>
        <v>0</v>
      </c>
      <c r="BF94" s="240">
        <f>IF(N94="snížená",J94,0)</f>
        <v>0</v>
      </c>
      <c r="BG94" s="240">
        <f>IF(N94="zákl. přenesená",J94,0)</f>
        <v>0</v>
      </c>
      <c r="BH94" s="240">
        <f>IF(N94="sníž. přenesená",J94,0)</f>
        <v>0</v>
      </c>
      <c r="BI94" s="240">
        <f>IF(N94="nulová",J94,0)</f>
        <v>0</v>
      </c>
      <c r="BJ94" s="19" t="s">
        <v>84</v>
      </c>
      <c r="BK94" s="240">
        <f>ROUND(I94*H94,2)</f>
        <v>0</v>
      </c>
      <c r="BL94" s="19" t="s">
        <v>262</v>
      </c>
      <c r="BM94" s="239" t="s">
        <v>2240</v>
      </c>
    </row>
    <row r="95" s="2" customFormat="1">
      <c r="A95" s="40"/>
      <c r="B95" s="41"/>
      <c r="C95" s="42"/>
      <c r="D95" s="241" t="s">
        <v>356</v>
      </c>
      <c r="E95" s="42"/>
      <c r="F95" s="242" t="s">
        <v>2241</v>
      </c>
      <c r="G95" s="42"/>
      <c r="H95" s="42"/>
      <c r="I95" s="148"/>
      <c r="J95" s="42"/>
      <c r="K95" s="42"/>
      <c r="L95" s="46"/>
      <c r="M95" s="243"/>
      <c r="N95" s="244"/>
      <c r="O95" s="86"/>
      <c r="P95" s="86"/>
      <c r="Q95" s="86"/>
      <c r="R95" s="86"/>
      <c r="S95" s="86"/>
      <c r="T95" s="87"/>
      <c r="U95" s="40"/>
      <c r="V95" s="40"/>
      <c r="W95" s="40"/>
      <c r="X95" s="40"/>
      <c r="Y95" s="40"/>
      <c r="Z95" s="40"/>
      <c r="AA95" s="40"/>
      <c r="AB95" s="40"/>
      <c r="AC95" s="40"/>
      <c r="AD95" s="40"/>
      <c r="AE95" s="40"/>
      <c r="AT95" s="19" t="s">
        <v>356</v>
      </c>
      <c r="AU95" s="19" t="s">
        <v>86</v>
      </c>
    </row>
    <row r="96" s="2" customFormat="1" ht="21.75" customHeight="1">
      <c r="A96" s="40"/>
      <c r="B96" s="41"/>
      <c r="C96" s="228" t="s">
        <v>193</v>
      </c>
      <c r="D96" s="228" t="s">
        <v>164</v>
      </c>
      <c r="E96" s="229" t="s">
        <v>728</v>
      </c>
      <c r="F96" s="230" t="s">
        <v>729</v>
      </c>
      <c r="G96" s="231" t="s">
        <v>334</v>
      </c>
      <c r="H96" s="232">
        <v>0.029999999999999999</v>
      </c>
      <c r="I96" s="233"/>
      <c r="J96" s="234">
        <f>ROUND(I96*H96,2)</f>
        <v>0</v>
      </c>
      <c r="K96" s="230" t="s">
        <v>168</v>
      </c>
      <c r="L96" s="46"/>
      <c r="M96" s="235" t="s">
        <v>19</v>
      </c>
      <c r="N96" s="236" t="s">
        <v>47</v>
      </c>
      <c r="O96" s="86"/>
      <c r="P96" s="237">
        <f>O96*H96</f>
        <v>0</v>
      </c>
      <c r="Q96" s="237">
        <v>0</v>
      </c>
      <c r="R96" s="237">
        <f>Q96*H96</f>
        <v>0</v>
      </c>
      <c r="S96" s="237">
        <v>0</v>
      </c>
      <c r="T96" s="238">
        <f>S96*H96</f>
        <v>0</v>
      </c>
      <c r="U96" s="40"/>
      <c r="V96" s="40"/>
      <c r="W96" s="40"/>
      <c r="X96" s="40"/>
      <c r="Y96" s="40"/>
      <c r="Z96" s="40"/>
      <c r="AA96" s="40"/>
      <c r="AB96" s="40"/>
      <c r="AC96" s="40"/>
      <c r="AD96" s="40"/>
      <c r="AE96" s="40"/>
      <c r="AR96" s="239" t="s">
        <v>262</v>
      </c>
      <c r="AT96" s="239" t="s">
        <v>164</v>
      </c>
      <c r="AU96" s="239" t="s">
        <v>86</v>
      </c>
      <c r="AY96" s="19" t="s">
        <v>162</v>
      </c>
      <c r="BE96" s="240">
        <f>IF(N96="základní",J96,0)</f>
        <v>0</v>
      </c>
      <c r="BF96" s="240">
        <f>IF(N96="snížená",J96,0)</f>
        <v>0</v>
      </c>
      <c r="BG96" s="240">
        <f>IF(N96="zákl. přenesená",J96,0)</f>
        <v>0</v>
      </c>
      <c r="BH96" s="240">
        <f>IF(N96="sníž. přenesená",J96,0)</f>
        <v>0</v>
      </c>
      <c r="BI96" s="240">
        <f>IF(N96="nulová",J96,0)</f>
        <v>0</v>
      </c>
      <c r="BJ96" s="19" t="s">
        <v>84</v>
      </c>
      <c r="BK96" s="240">
        <f>ROUND(I96*H96,2)</f>
        <v>0</v>
      </c>
      <c r="BL96" s="19" t="s">
        <v>262</v>
      </c>
      <c r="BM96" s="239" t="s">
        <v>2242</v>
      </c>
    </row>
    <row r="97" s="2" customFormat="1">
      <c r="A97" s="40"/>
      <c r="B97" s="41"/>
      <c r="C97" s="42"/>
      <c r="D97" s="241" t="s">
        <v>171</v>
      </c>
      <c r="E97" s="42"/>
      <c r="F97" s="242" t="s">
        <v>731</v>
      </c>
      <c r="G97" s="42"/>
      <c r="H97" s="42"/>
      <c r="I97" s="148"/>
      <c r="J97" s="42"/>
      <c r="K97" s="42"/>
      <c r="L97" s="46"/>
      <c r="M97" s="243"/>
      <c r="N97" s="244"/>
      <c r="O97" s="86"/>
      <c r="P97" s="86"/>
      <c r="Q97" s="86"/>
      <c r="R97" s="86"/>
      <c r="S97" s="86"/>
      <c r="T97" s="87"/>
      <c r="U97" s="40"/>
      <c r="V97" s="40"/>
      <c r="W97" s="40"/>
      <c r="X97" s="40"/>
      <c r="Y97" s="40"/>
      <c r="Z97" s="40"/>
      <c r="AA97" s="40"/>
      <c r="AB97" s="40"/>
      <c r="AC97" s="40"/>
      <c r="AD97" s="40"/>
      <c r="AE97" s="40"/>
      <c r="AT97" s="19" t="s">
        <v>171</v>
      </c>
      <c r="AU97" s="19" t="s">
        <v>86</v>
      </c>
    </row>
    <row r="98" s="12" customFormat="1" ht="25.92" customHeight="1">
      <c r="A98" s="12"/>
      <c r="B98" s="212"/>
      <c r="C98" s="213"/>
      <c r="D98" s="214" t="s">
        <v>75</v>
      </c>
      <c r="E98" s="215" t="s">
        <v>346</v>
      </c>
      <c r="F98" s="215" t="s">
        <v>732</v>
      </c>
      <c r="G98" s="213"/>
      <c r="H98" s="213"/>
      <c r="I98" s="216"/>
      <c r="J98" s="217">
        <f>BK98</f>
        <v>0</v>
      </c>
      <c r="K98" s="213"/>
      <c r="L98" s="218"/>
      <c r="M98" s="219"/>
      <c r="N98" s="220"/>
      <c r="O98" s="220"/>
      <c r="P98" s="221">
        <f>P99+P172</f>
        <v>0</v>
      </c>
      <c r="Q98" s="220"/>
      <c r="R98" s="221">
        <f>R99+R172</f>
        <v>0.59706999999999999</v>
      </c>
      <c r="S98" s="220"/>
      <c r="T98" s="222">
        <f>T99+T172</f>
        <v>0</v>
      </c>
      <c r="U98" s="12"/>
      <c r="V98" s="12"/>
      <c r="W98" s="12"/>
      <c r="X98" s="12"/>
      <c r="Y98" s="12"/>
      <c r="Z98" s="12"/>
      <c r="AA98" s="12"/>
      <c r="AB98" s="12"/>
      <c r="AC98" s="12"/>
      <c r="AD98" s="12"/>
      <c r="AE98" s="12"/>
      <c r="AR98" s="223" t="s">
        <v>176</v>
      </c>
      <c r="AT98" s="224" t="s">
        <v>75</v>
      </c>
      <c r="AU98" s="224" t="s">
        <v>76</v>
      </c>
      <c r="AY98" s="223" t="s">
        <v>162</v>
      </c>
      <c r="BK98" s="225">
        <f>BK99+BK172</f>
        <v>0</v>
      </c>
    </row>
    <row r="99" s="12" customFormat="1" ht="22.8" customHeight="1">
      <c r="A99" s="12"/>
      <c r="B99" s="212"/>
      <c r="C99" s="213"/>
      <c r="D99" s="214" t="s">
        <v>75</v>
      </c>
      <c r="E99" s="226" t="s">
        <v>733</v>
      </c>
      <c r="F99" s="226" t="s">
        <v>734</v>
      </c>
      <c r="G99" s="213"/>
      <c r="H99" s="213"/>
      <c r="I99" s="216"/>
      <c r="J99" s="227">
        <f>BK99</f>
        <v>0</v>
      </c>
      <c r="K99" s="213"/>
      <c r="L99" s="218"/>
      <c r="M99" s="219"/>
      <c r="N99" s="220"/>
      <c r="O99" s="220"/>
      <c r="P99" s="221">
        <f>SUM(P100:P171)</f>
        <v>0</v>
      </c>
      <c r="Q99" s="220"/>
      <c r="R99" s="221">
        <f>SUM(R100:R171)</f>
        <v>0.16106999999999999</v>
      </c>
      <c r="S99" s="220"/>
      <c r="T99" s="222">
        <f>SUM(T100:T171)</f>
        <v>0</v>
      </c>
      <c r="U99" s="12"/>
      <c r="V99" s="12"/>
      <c r="W99" s="12"/>
      <c r="X99" s="12"/>
      <c r="Y99" s="12"/>
      <c r="Z99" s="12"/>
      <c r="AA99" s="12"/>
      <c r="AB99" s="12"/>
      <c r="AC99" s="12"/>
      <c r="AD99" s="12"/>
      <c r="AE99" s="12"/>
      <c r="AR99" s="223" t="s">
        <v>176</v>
      </c>
      <c r="AT99" s="224" t="s">
        <v>75</v>
      </c>
      <c r="AU99" s="224" t="s">
        <v>84</v>
      </c>
      <c r="AY99" s="223" t="s">
        <v>162</v>
      </c>
      <c r="BK99" s="225">
        <f>SUM(BK100:BK171)</f>
        <v>0</v>
      </c>
    </row>
    <row r="100" s="2" customFormat="1" ht="16.5" customHeight="1">
      <c r="A100" s="40"/>
      <c r="B100" s="41"/>
      <c r="C100" s="228" t="s">
        <v>199</v>
      </c>
      <c r="D100" s="228" t="s">
        <v>164</v>
      </c>
      <c r="E100" s="229" t="s">
        <v>2243</v>
      </c>
      <c r="F100" s="230" t="s">
        <v>2244</v>
      </c>
      <c r="G100" s="231" t="s">
        <v>390</v>
      </c>
      <c r="H100" s="232">
        <v>2</v>
      </c>
      <c r="I100" s="233"/>
      <c r="J100" s="234">
        <f>ROUND(I100*H100,2)</f>
        <v>0</v>
      </c>
      <c r="K100" s="230" t="s">
        <v>19</v>
      </c>
      <c r="L100" s="46"/>
      <c r="M100" s="235" t="s">
        <v>19</v>
      </c>
      <c r="N100" s="236" t="s">
        <v>47</v>
      </c>
      <c r="O100" s="86"/>
      <c r="P100" s="237">
        <f>O100*H100</f>
        <v>0</v>
      </c>
      <c r="Q100" s="237">
        <v>0</v>
      </c>
      <c r="R100" s="237">
        <f>Q100*H100</f>
        <v>0</v>
      </c>
      <c r="S100" s="237">
        <v>0</v>
      </c>
      <c r="T100" s="238">
        <f>S100*H100</f>
        <v>0</v>
      </c>
      <c r="U100" s="40"/>
      <c r="V100" s="40"/>
      <c r="W100" s="40"/>
      <c r="X100" s="40"/>
      <c r="Y100" s="40"/>
      <c r="Z100" s="40"/>
      <c r="AA100" s="40"/>
      <c r="AB100" s="40"/>
      <c r="AC100" s="40"/>
      <c r="AD100" s="40"/>
      <c r="AE100" s="40"/>
      <c r="AR100" s="239" t="s">
        <v>519</v>
      </c>
      <c r="AT100" s="239" t="s">
        <v>164</v>
      </c>
      <c r="AU100" s="239" t="s">
        <v>86</v>
      </c>
      <c r="AY100" s="19" t="s">
        <v>162</v>
      </c>
      <c r="BE100" s="240">
        <f>IF(N100="základní",J100,0)</f>
        <v>0</v>
      </c>
      <c r="BF100" s="240">
        <f>IF(N100="snížená",J100,0)</f>
        <v>0</v>
      </c>
      <c r="BG100" s="240">
        <f>IF(N100="zákl. přenesená",J100,0)</f>
        <v>0</v>
      </c>
      <c r="BH100" s="240">
        <f>IF(N100="sníž. přenesená",J100,0)</f>
        <v>0</v>
      </c>
      <c r="BI100" s="240">
        <f>IF(N100="nulová",J100,0)</f>
        <v>0</v>
      </c>
      <c r="BJ100" s="19" t="s">
        <v>84</v>
      </c>
      <c r="BK100" s="240">
        <f>ROUND(I100*H100,2)</f>
        <v>0</v>
      </c>
      <c r="BL100" s="19" t="s">
        <v>519</v>
      </c>
      <c r="BM100" s="239" t="s">
        <v>2245</v>
      </c>
    </row>
    <row r="101" s="13" customFormat="1">
      <c r="A101" s="13"/>
      <c r="B101" s="245"/>
      <c r="C101" s="246"/>
      <c r="D101" s="241" t="s">
        <v>173</v>
      </c>
      <c r="E101" s="247" t="s">
        <v>19</v>
      </c>
      <c r="F101" s="248" t="s">
        <v>2246</v>
      </c>
      <c r="G101" s="246"/>
      <c r="H101" s="249">
        <v>2</v>
      </c>
      <c r="I101" s="250"/>
      <c r="J101" s="246"/>
      <c r="K101" s="246"/>
      <c r="L101" s="251"/>
      <c r="M101" s="252"/>
      <c r="N101" s="253"/>
      <c r="O101" s="253"/>
      <c r="P101" s="253"/>
      <c r="Q101" s="253"/>
      <c r="R101" s="253"/>
      <c r="S101" s="253"/>
      <c r="T101" s="254"/>
      <c r="U101" s="13"/>
      <c r="V101" s="13"/>
      <c r="W101" s="13"/>
      <c r="X101" s="13"/>
      <c r="Y101" s="13"/>
      <c r="Z101" s="13"/>
      <c r="AA101" s="13"/>
      <c r="AB101" s="13"/>
      <c r="AC101" s="13"/>
      <c r="AD101" s="13"/>
      <c r="AE101" s="13"/>
      <c r="AT101" s="255" t="s">
        <v>173</v>
      </c>
      <c r="AU101" s="255" t="s">
        <v>86</v>
      </c>
      <c r="AV101" s="13" t="s">
        <v>86</v>
      </c>
      <c r="AW101" s="13" t="s">
        <v>37</v>
      </c>
      <c r="AX101" s="13" t="s">
        <v>84</v>
      </c>
      <c r="AY101" s="255" t="s">
        <v>162</v>
      </c>
    </row>
    <row r="102" s="2" customFormat="1" ht="16.5" customHeight="1">
      <c r="A102" s="40"/>
      <c r="B102" s="41"/>
      <c r="C102" s="288" t="s">
        <v>206</v>
      </c>
      <c r="D102" s="288" t="s">
        <v>346</v>
      </c>
      <c r="E102" s="289" t="s">
        <v>549</v>
      </c>
      <c r="F102" s="290" t="s">
        <v>2247</v>
      </c>
      <c r="G102" s="291" t="s">
        <v>551</v>
      </c>
      <c r="H102" s="292">
        <v>2</v>
      </c>
      <c r="I102" s="293"/>
      <c r="J102" s="294">
        <f>ROUND(I102*H102,2)</f>
        <v>0</v>
      </c>
      <c r="K102" s="290" t="s">
        <v>19</v>
      </c>
      <c r="L102" s="295"/>
      <c r="M102" s="296" t="s">
        <v>19</v>
      </c>
      <c r="N102" s="297" t="s">
        <v>47</v>
      </c>
      <c r="O102" s="86"/>
      <c r="P102" s="237">
        <f>O102*H102</f>
        <v>0</v>
      </c>
      <c r="Q102" s="237">
        <v>0.0063</v>
      </c>
      <c r="R102" s="237">
        <f>Q102*H102</f>
        <v>0.0126</v>
      </c>
      <c r="S102" s="237">
        <v>0</v>
      </c>
      <c r="T102" s="238">
        <f>S102*H102</f>
        <v>0</v>
      </c>
      <c r="U102" s="40"/>
      <c r="V102" s="40"/>
      <c r="W102" s="40"/>
      <c r="X102" s="40"/>
      <c r="Y102" s="40"/>
      <c r="Z102" s="40"/>
      <c r="AA102" s="40"/>
      <c r="AB102" s="40"/>
      <c r="AC102" s="40"/>
      <c r="AD102" s="40"/>
      <c r="AE102" s="40"/>
      <c r="AR102" s="239" t="s">
        <v>552</v>
      </c>
      <c r="AT102" s="239" t="s">
        <v>346</v>
      </c>
      <c r="AU102" s="239" t="s">
        <v>86</v>
      </c>
      <c r="AY102" s="19" t="s">
        <v>162</v>
      </c>
      <c r="BE102" s="240">
        <f>IF(N102="základní",J102,0)</f>
        <v>0</v>
      </c>
      <c r="BF102" s="240">
        <f>IF(N102="snížená",J102,0)</f>
        <v>0</v>
      </c>
      <c r="BG102" s="240">
        <f>IF(N102="zákl. přenesená",J102,0)</f>
        <v>0</v>
      </c>
      <c r="BH102" s="240">
        <f>IF(N102="sníž. přenesená",J102,0)</f>
        <v>0</v>
      </c>
      <c r="BI102" s="240">
        <f>IF(N102="nulová",J102,0)</f>
        <v>0</v>
      </c>
      <c r="BJ102" s="19" t="s">
        <v>84</v>
      </c>
      <c r="BK102" s="240">
        <f>ROUND(I102*H102,2)</f>
        <v>0</v>
      </c>
      <c r="BL102" s="19" t="s">
        <v>519</v>
      </c>
      <c r="BM102" s="239" t="s">
        <v>2248</v>
      </c>
    </row>
    <row r="103" s="2" customFormat="1" ht="16.5" customHeight="1">
      <c r="A103" s="40"/>
      <c r="B103" s="41"/>
      <c r="C103" s="288" t="s">
        <v>211</v>
      </c>
      <c r="D103" s="288" t="s">
        <v>346</v>
      </c>
      <c r="E103" s="289" t="s">
        <v>2249</v>
      </c>
      <c r="F103" s="290" t="s">
        <v>2250</v>
      </c>
      <c r="G103" s="291" t="s">
        <v>390</v>
      </c>
      <c r="H103" s="292">
        <v>2</v>
      </c>
      <c r="I103" s="293"/>
      <c r="J103" s="294">
        <f>ROUND(I103*H103,2)</f>
        <v>0</v>
      </c>
      <c r="K103" s="290" t="s">
        <v>19</v>
      </c>
      <c r="L103" s="295"/>
      <c r="M103" s="296" t="s">
        <v>19</v>
      </c>
      <c r="N103" s="297" t="s">
        <v>47</v>
      </c>
      <c r="O103" s="86"/>
      <c r="P103" s="237">
        <f>O103*H103</f>
        <v>0</v>
      </c>
      <c r="Q103" s="237">
        <v>0.00069999999999999999</v>
      </c>
      <c r="R103" s="237">
        <f>Q103*H103</f>
        <v>0.0014</v>
      </c>
      <c r="S103" s="237">
        <v>0</v>
      </c>
      <c r="T103" s="238">
        <f>S103*H103</f>
        <v>0</v>
      </c>
      <c r="U103" s="40"/>
      <c r="V103" s="40"/>
      <c r="W103" s="40"/>
      <c r="X103" s="40"/>
      <c r="Y103" s="40"/>
      <c r="Z103" s="40"/>
      <c r="AA103" s="40"/>
      <c r="AB103" s="40"/>
      <c r="AC103" s="40"/>
      <c r="AD103" s="40"/>
      <c r="AE103" s="40"/>
      <c r="AR103" s="239" t="s">
        <v>552</v>
      </c>
      <c r="AT103" s="239" t="s">
        <v>346</v>
      </c>
      <c r="AU103" s="239" t="s">
        <v>86</v>
      </c>
      <c r="AY103" s="19" t="s">
        <v>162</v>
      </c>
      <c r="BE103" s="240">
        <f>IF(N103="základní",J103,0)</f>
        <v>0</v>
      </c>
      <c r="BF103" s="240">
        <f>IF(N103="snížená",J103,0)</f>
        <v>0</v>
      </c>
      <c r="BG103" s="240">
        <f>IF(N103="zákl. přenesená",J103,0)</f>
        <v>0</v>
      </c>
      <c r="BH103" s="240">
        <f>IF(N103="sníž. přenesená",J103,0)</f>
        <v>0</v>
      </c>
      <c r="BI103" s="240">
        <f>IF(N103="nulová",J103,0)</f>
        <v>0</v>
      </c>
      <c r="BJ103" s="19" t="s">
        <v>84</v>
      </c>
      <c r="BK103" s="240">
        <f>ROUND(I103*H103,2)</f>
        <v>0</v>
      </c>
      <c r="BL103" s="19" t="s">
        <v>519</v>
      </c>
      <c r="BM103" s="239" t="s">
        <v>2251</v>
      </c>
    </row>
    <row r="104" s="2" customFormat="1" ht="16.5" customHeight="1">
      <c r="A104" s="40"/>
      <c r="B104" s="41"/>
      <c r="C104" s="228" t="s">
        <v>216</v>
      </c>
      <c r="D104" s="228" t="s">
        <v>164</v>
      </c>
      <c r="E104" s="229" t="s">
        <v>2252</v>
      </c>
      <c r="F104" s="230" t="s">
        <v>2253</v>
      </c>
      <c r="G104" s="231" t="s">
        <v>390</v>
      </c>
      <c r="H104" s="232">
        <v>4</v>
      </c>
      <c r="I104" s="233"/>
      <c r="J104" s="234">
        <f>ROUND(I104*H104,2)</f>
        <v>0</v>
      </c>
      <c r="K104" s="230" t="s">
        <v>19</v>
      </c>
      <c r="L104" s="46"/>
      <c r="M104" s="235" t="s">
        <v>19</v>
      </c>
      <c r="N104" s="236" t="s">
        <v>47</v>
      </c>
      <c r="O104" s="86"/>
      <c r="P104" s="237">
        <f>O104*H104</f>
        <v>0</v>
      </c>
      <c r="Q104" s="237">
        <v>0</v>
      </c>
      <c r="R104" s="237">
        <f>Q104*H104</f>
        <v>0</v>
      </c>
      <c r="S104" s="237">
        <v>0</v>
      </c>
      <c r="T104" s="238">
        <f>S104*H104</f>
        <v>0</v>
      </c>
      <c r="U104" s="40"/>
      <c r="V104" s="40"/>
      <c r="W104" s="40"/>
      <c r="X104" s="40"/>
      <c r="Y104" s="40"/>
      <c r="Z104" s="40"/>
      <c r="AA104" s="40"/>
      <c r="AB104" s="40"/>
      <c r="AC104" s="40"/>
      <c r="AD104" s="40"/>
      <c r="AE104" s="40"/>
      <c r="AR104" s="239" t="s">
        <v>519</v>
      </c>
      <c r="AT104" s="239" t="s">
        <v>164</v>
      </c>
      <c r="AU104" s="239" t="s">
        <v>86</v>
      </c>
      <c r="AY104" s="19" t="s">
        <v>162</v>
      </c>
      <c r="BE104" s="240">
        <f>IF(N104="základní",J104,0)</f>
        <v>0</v>
      </c>
      <c r="BF104" s="240">
        <f>IF(N104="snížená",J104,0)</f>
        <v>0</v>
      </c>
      <c r="BG104" s="240">
        <f>IF(N104="zákl. přenesená",J104,0)</f>
        <v>0</v>
      </c>
      <c r="BH104" s="240">
        <f>IF(N104="sníž. přenesená",J104,0)</f>
        <v>0</v>
      </c>
      <c r="BI104" s="240">
        <f>IF(N104="nulová",J104,0)</f>
        <v>0</v>
      </c>
      <c r="BJ104" s="19" t="s">
        <v>84</v>
      </c>
      <c r="BK104" s="240">
        <f>ROUND(I104*H104,2)</f>
        <v>0</v>
      </c>
      <c r="BL104" s="19" t="s">
        <v>519</v>
      </c>
      <c r="BM104" s="239" t="s">
        <v>2254</v>
      </c>
    </row>
    <row r="105" s="13" customFormat="1">
      <c r="A105" s="13"/>
      <c r="B105" s="245"/>
      <c r="C105" s="246"/>
      <c r="D105" s="241" t="s">
        <v>173</v>
      </c>
      <c r="E105" s="247" t="s">
        <v>19</v>
      </c>
      <c r="F105" s="248" t="s">
        <v>2255</v>
      </c>
      <c r="G105" s="246"/>
      <c r="H105" s="249">
        <v>2</v>
      </c>
      <c r="I105" s="250"/>
      <c r="J105" s="246"/>
      <c r="K105" s="246"/>
      <c r="L105" s="251"/>
      <c r="M105" s="252"/>
      <c r="N105" s="253"/>
      <c r="O105" s="253"/>
      <c r="P105" s="253"/>
      <c r="Q105" s="253"/>
      <c r="R105" s="253"/>
      <c r="S105" s="253"/>
      <c r="T105" s="254"/>
      <c r="U105" s="13"/>
      <c r="V105" s="13"/>
      <c r="W105" s="13"/>
      <c r="X105" s="13"/>
      <c r="Y105" s="13"/>
      <c r="Z105" s="13"/>
      <c r="AA105" s="13"/>
      <c r="AB105" s="13"/>
      <c r="AC105" s="13"/>
      <c r="AD105" s="13"/>
      <c r="AE105" s="13"/>
      <c r="AT105" s="255" t="s">
        <v>173</v>
      </c>
      <c r="AU105" s="255" t="s">
        <v>86</v>
      </c>
      <c r="AV105" s="13" t="s">
        <v>86</v>
      </c>
      <c r="AW105" s="13" t="s">
        <v>37</v>
      </c>
      <c r="AX105" s="13" t="s">
        <v>76</v>
      </c>
      <c r="AY105" s="255" t="s">
        <v>162</v>
      </c>
    </row>
    <row r="106" s="13" customFormat="1">
      <c r="A106" s="13"/>
      <c r="B106" s="245"/>
      <c r="C106" s="246"/>
      <c r="D106" s="241" t="s">
        <v>173</v>
      </c>
      <c r="E106" s="247" t="s">
        <v>19</v>
      </c>
      <c r="F106" s="248" t="s">
        <v>2256</v>
      </c>
      <c r="G106" s="246"/>
      <c r="H106" s="249">
        <v>2</v>
      </c>
      <c r="I106" s="250"/>
      <c r="J106" s="246"/>
      <c r="K106" s="246"/>
      <c r="L106" s="251"/>
      <c r="M106" s="252"/>
      <c r="N106" s="253"/>
      <c r="O106" s="253"/>
      <c r="P106" s="253"/>
      <c r="Q106" s="253"/>
      <c r="R106" s="253"/>
      <c r="S106" s="253"/>
      <c r="T106" s="254"/>
      <c r="U106" s="13"/>
      <c r="V106" s="13"/>
      <c r="W106" s="13"/>
      <c r="X106" s="13"/>
      <c r="Y106" s="13"/>
      <c r="Z106" s="13"/>
      <c r="AA106" s="13"/>
      <c r="AB106" s="13"/>
      <c r="AC106" s="13"/>
      <c r="AD106" s="13"/>
      <c r="AE106" s="13"/>
      <c r="AT106" s="255" t="s">
        <v>173</v>
      </c>
      <c r="AU106" s="255" t="s">
        <v>86</v>
      </c>
      <c r="AV106" s="13" t="s">
        <v>86</v>
      </c>
      <c r="AW106" s="13" t="s">
        <v>37</v>
      </c>
      <c r="AX106" s="13" t="s">
        <v>76</v>
      </c>
      <c r="AY106" s="255" t="s">
        <v>162</v>
      </c>
    </row>
    <row r="107" s="15" customFormat="1">
      <c r="A107" s="15"/>
      <c r="B107" s="267"/>
      <c r="C107" s="268"/>
      <c r="D107" s="241" t="s">
        <v>173</v>
      </c>
      <c r="E107" s="269" t="s">
        <v>19</v>
      </c>
      <c r="F107" s="270" t="s">
        <v>177</v>
      </c>
      <c r="G107" s="268"/>
      <c r="H107" s="271">
        <v>4</v>
      </c>
      <c r="I107" s="272"/>
      <c r="J107" s="268"/>
      <c r="K107" s="268"/>
      <c r="L107" s="273"/>
      <c r="M107" s="274"/>
      <c r="N107" s="275"/>
      <c r="O107" s="275"/>
      <c r="P107" s="275"/>
      <c r="Q107" s="275"/>
      <c r="R107" s="275"/>
      <c r="S107" s="275"/>
      <c r="T107" s="276"/>
      <c r="U107" s="15"/>
      <c r="V107" s="15"/>
      <c r="W107" s="15"/>
      <c r="X107" s="15"/>
      <c r="Y107" s="15"/>
      <c r="Z107" s="15"/>
      <c r="AA107" s="15"/>
      <c r="AB107" s="15"/>
      <c r="AC107" s="15"/>
      <c r="AD107" s="15"/>
      <c r="AE107" s="15"/>
      <c r="AT107" s="277" t="s">
        <v>173</v>
      </c>
      <c r="AU107" s="277" t="s">
        <v>86</v>
      </c>
      <c r="AV107" s="15" t="s">
        <v>169</v>
      </c>
      <c r="AW107" s="15" t="s">
        <v>37</v>
      </c>
      <c r="AX107" s="15" t="s">
        <v>84</v>
      </c>
      <c r="AY107" s="277" t="s">
        <v>162</v>
      </c>
    </row>
    <row r="108" s="2" customFormat="1" ht="16.5" customHeight="1">
      <c r="A108" s="40"/>
      <c r="B108" s="41"/>
      <c r="C108" s="288" t="s">
        <v>226</v>
      </c>
      <c r="D108" s="288" t="s">
        <v>346</v>
      </c>
      <c r="E108" s="289" t="s">
        <v>2257</v>
      </c>
      <c r="F108" s="290" t="s">
        <v>2258</v>
      </c>
      <c r="G108" s="291" t="s">
        <v>551</v>
      </c>
      <c r="H108" s="292">
        <v>2</v>
      </c>
      <c r="I108" s="293"/>
      <c r="J108" s="294">
        <f>ROUND(I108*H108,2)</f>
        <v>0</v>
      </c>
      <c r="K108" s="290" t="s">
        <v>19</v>
      </c>
      <c r="L108" s="295"/>
      <c r="M108" s="296" t="s">
        <v>19</v>
      </c>
      <c r="N108" s="297" t="s">
        <v>47</v>
      </c>
      <c r="O108" s="86"/>
      <c r="P108" s="237">
        <f>O108*H108</f>
        <v>0</v>
      </c>
      <c r="Q108" s="237">
        <v>0.0080999999999999996</v>
      </c>
      <c r="R108" s="237">
        <f>Q108*H108</f>
        <v>0.016199999999999999</v>
      </c>
      <c r="S108" s="237">
        <v>0</v>
      </c>
      <c r="T108" s="238">
        <f>S108*H108</f>
        <v>0</v>
      </c>
      <c r="U108" s="40"/>
      <c r="V108" s="40"/>
      <c r="W108" s="40"/>
      <c r="X108" s="40"/>
      <c r="Y108" s="40"/>
      <c r="Z108" s="40"/>
      <c r="AA108" s="40"/>
      <c r="AB108" s="40"/>
      <c r="AC108" s="40"/>
      <c r="AD108" s="40"/>
      <c r="AE108" s="40"/>
      <c r="AR108" s="239" t="s">
        <v>86</v>
      </c>
      <c r="AT108" s="239" t="s">
        <v>346</v>
      </c>
      <c r="AU108" s="239" t="s">
        <v>86</v>
      </c>
      <c r="AY108" s="19" t="s">
        <v>162</v>
      </c>
      <c r="BE108" s="240">
        <f>IF(N108="základní",J108,0)</f>
        <v>0</v>
      </c>
      <c r="BF108" s="240">
        <f>IF(N108="snížená",J108,0)</f>
        <v>0</v>
      </c>
      <c r="BG108" s="240">
        <f>IF(N108="zákl. přenesená",J108,0)</f>
        <v>0</v>
      </c>
      <c r="BH108" s="240">
        <f>IF(N108="sníž. přenesená",J108,0)</f>
        <v>0</v>
      </c>
      <c r="BI108" s="240">
        <f>IF(N108="nulová",J108,0)</f>
        <v>0</v>
      </c>
      <c r="BJ108" s="19" t="s">
        <v>84</v>
      </c>
      <c r="BK108" s="240">
        <f>ROUND(I108*H108,2)</f>
        <v>0</v>
      </c>
      <c r="BL108" s="19" t="s">
        <v>84</v>
      </c>
      <c r="BM108" s="239" t="s">
        <v>2259</v>
      </c>
    </row>
    <row r="109" s="2" customFormat="1" ht="16.5" customHeight="1">
      <c r="A109" s="40"/>
      <c r="B109" s="41"/>
      <c r="C109" s="288" t="s">
        <v>234</v>
      </c>
      <c r="D109" s="288" t="s">
        <v>346</v>
      </c>
      <c r="E109" s="289" t="s">
        <v>2260</v>
      </c>
      <c r="F109" s="290" t="s">
        <v>2261</v>
      </c>
      <c r="G109" s="291" t="s">
        <v>551</v>
      </c>
      <c r="H109" s="292">
        <v>2</v>
      </c>
      <c r="I109" s="293"/>
      <c r="J109" s="294">
        <f>ROUND(I109*H109,2)</f>
        <v>0</v>
      </c>
      <c r="K109" s="290" t="s">
        <v>19</v>
      </c>
      <c r="L109" s="295"/>
      <c r="M109" s="296" t="s">
        <v>19</v>
      </c>
      <c r="N109" s="297" t="s">
        <v>47</v>
      </c>
      <c r="O109" s="86"/>
      <c r="P109" s="237">
        <f>O109*H109</f>
        <v>0</v>
      </c>
      <c r="Q109" s="237">
        <v>0.0195</v>
      </c>
      <c r="R109" s="237">
        <f>Q109*H109</f>
        <v>0.039</v>
      </c>
      <c r="S109" s="237">
        <v>0</v>
      </c>
      <c r="T109" s="238">
        <f>S109*H109</f>
        <v>0</v>
      </c>
      <c r="U109" s="40"/>
      <c r="V109" s="40"/>
      <c r="W109" s="40"/>
      <c r="X109" s="40"/>
      <c r="Y109" s="40"/>
      <c r="Z109" s="40"/>
      <c r="AA109" s="40"/>
      <c r="AB109" s="40"/>
      <c r="AC109" s="40"/>
      <c r="AD109" s="40"/>
      <c r="AE109" s="40"/>
      <c r="AR109" s="239" t="s">
        <v>86</v>
      </c>
      <c r="AT109" s="239" t="s">
        <v>346</v>
      </c>
      <c r="AU109" s="239" t="s">
        <v>86</v>
      </c>
      <c r="AY109" s="19" t="s">
        <v>162</v>
      </c>
      <c r="BE109" s="240">
        <f>IF(N109="základní",J109,0)</f>
        <v>0</v>
      </c>
      <c r="BF109" s="240">
        <f>IF(N109="snížená",J109,0)</f>
        <v>0</v>
      </c>
      <c r="BG109" s="240">
        <f>IF(N109="zákl. přenesená",J109,0)</f>
        <v>0</v>
      </c>
      <c r="BH109" s="240">
        <f>IF(N109="sníž. přenesená",J109,0)</f>
        <v>0</v>
      </c>
      <c r="BI109" s="240">
        <f>IF(N109="nulová",J109,0)</f>
        <v>0</v>
      </c>
      <c r="BJ109" s="19" t="s">
        <v>84</v>
      </c>
      <c r="BK109" s="240">
        <f>ROUND(I109*H109,2)</f>
        <v>0</v>
      </c>
      <c r="BL109" s="19" t="s">
        <v>84</v>
      </c>
      <c r="BM109" s="239" t="s">
        <v>2262</v>
      </c>
    </row>
    <row r="110" s="2" customFormat="1" ht="16.5" customHeight="1">
      <c r="A110" s="40"/>
      <c r="B110" s="41"/>
      <c r="C110" s="228" t="s">
        <v>241</v>
      </c>
      <c r="D110" s="228" t="s">
        <v>164</v>
      </c>
      <c r="E110" s="229" t="s">
        <v>2263</v>
      </c>
      <c r="F110" s="230" t="s">
        <v>2264</v>
      </c>
      <c r="G110" s="231" t="s">
        <v>390</v>
      </c>
      <c r="H110" s="232">
        <v>4</v>
      </c>
      <c r="I110" s="233"/>
      <c r="J110" s="234">
        <f>ROUND(I110*H110,2)</f>
        <v>0</v>
      </c>
      <c r="K110" s="230" t="s">
        <v>19</v>
      </c>
      <c r="L110" s="46"/>
      <c r="M110" s="235" t="s">
        <v>19</v>
      </c>
      <c r="N110" s="236" t="s">
        <v>47</v>
      </c>
      <c r="O110" s="86"/>
      <c r="P110" s="237">
        <f>O110*H110</f>
        <v>0</v>
      </c>
      <c r="Q110" s="237">
        <v>0</v>
      </c>
      <c r="R110" s="237">
        <f>Q110*H110</f>
        <v>0</v>
      </c>
      <c r="S110" s="237">
        <v>0</v>
      </c>
      <c r="T110" s="238">
        <f>S110*H110</f>
        <v>0</v>
      </c>
      <c r="U110" s="40"/>
      <c r="V110" s="40"/>
      <c r="W110" s="40"/>
      <c r="X110" s="40"/>
      <c r="Y110" s="40"/>
      <c r="Z110" s="40"/>
      <c r="AA110" s="40"/>
      <c r="AB110" s="40"/>
      <c r="AC110" s="40"/>
      <c r="AD110" s="40"/>
      <c r="AE110" s="40"/>
      <c r="AR110" s="239" t="s">
        <v>519</v>
      </c>
      <c r="AT110" s="239" t="s">
        <v>164</v>
      </c>
      <c r="AU110" s="239" t="s">
        <v>86</v>
      </c>
      <c r="AY110" s="19" t="s">
        <v>162</v>
      </c>
      <c r="BE110" s="240">
        <f>IF(N110="základní",J110,0)</f>
        <v>0</v>
      </c>
      <c r="BF110" s="240">
        <f>IF(N110="snížená",J110,0)</f>
        <v>0</v>
      </c>
      <c r="BG110" s="240">
        <f>IF(N110="zákl. přenesená",J110,0)</f>
        <v>0</v>
      </c>
      <c r="BH110" s="240">
        <f>IF(N110="sníž. přenesená",J110,0)</f>
        <v>0</v>
      </c>
      <c r="BI110" s="240">
        <f>IF(N110="nulová",J110,0)</f>
        <v>0</v>
      </c>
      <c r="BJ110" s="19" t="s">
        <v>84</v>
      </c>
      <c r="BK110" s="240">
        <f>ROUND(I110*H110,2)</f>
        <v>0</v>
      </c>
      <c r="BL110" s="19" t="s">
        <v>519</v>
      </c>
      <c r="BM110" s="239" t="s">
        <v>2265</v>
      </c>
    </row>
    <row r="111" s="13" customFormat="1">
      <c r="A111" s="13"/>
      <c r="B111" s="245"/>
      <c r="C111" s="246"/>
      <c r="D111" s="241" t="s">
        <v>173</v>
      </c>
      <c r="E111" s="247" t="s">
        <v>19</v>
      </c>
      <c r="F111" s="248" t="s">
        <v>2266</v>
      </c>
      <c r="G111" s="246"/>
      <c r="H111" s="249">
        <v>2</v>
      </c>
      <c r="I111" s="250"/>
      <c r="J111" s="246"/>
      <c r="K111" s="246"/>
      <c r="L111" s="251"/>
      <c r="M111" s="252"/>
      <c r="N111" s="253"/>
      <c r="O111" s="253"/>
      <c r="P111" s="253"/>
      <c r="Q111" s="253"/>
      <c r="R111" s="253"/>
      <c r="S111" s="253"/>
      <c r="T111" s="254"/>
      <c r="U111" s="13"/>
      <c r="V111" s="13"/>
      <c r="W111" s="13"/>
      <c r="X111" s="13"/>
      <c r="Y111" s="13"/>
      <c r="Z111" s="13"/>
      <c r="AA111" s="13"/>
      <c r="AB111" s="13"/>
      <c r="AC111" s="13"/>
      <c r="AD111" s="13"/>
      <c r="AE111" s="13"/>
      <c r="AT111" s="255" t="s">
        <v>173</v>
      </c>
      <c r="AU111" s="255" t="s">
        <v>86</v>
      </c>
      <c r="AV111" s="13" t="s">
        <v>86</v>
      </c>
      <c r="AW111" s="13" t="s">
        <v>37</v>
      </c>
      <c r="AX111" s="13" t="s">
        <v>76</v>
      </c>
      <c r="AY111" s="255" t="s">
        <v>162</v>
      </c>
    </row>
    <row r="112" s="13" customFormat="1">
      <c r="A112" s="13"/>
      <c r="B112" s="245"/>
      <c r="C112" s="246"/>
      <c r="D112" s="241" t="s">
        <v>173</v>
      </c>
      <c r="E112" s="247" t="s">
        <v>19</v>
      </c>
      <c r="F112" s="248" t="s">
        <v>2267</v>
      </c>
      <c r="G112" s="246"/>
      <c r="H112" s="249">
        <v>2</v>
      </c>
      <c r="I112" s="250"/>
      <c r="J112" s="246"/>
      <c r="K112" s="246"/>
      <c r="L112" s="251"/>
      <c r="M112" s="252"/>
      <c r="N112" s="253"/>
      <c r="O112" s="253"/>
      <c r="P112" s="253"/>
      <c r="Q112" s="253"/>
      <c r="R112" s="253"/>
      <c r="S112" s="253"/>
      <c r="T112" s="254"/>
      <c r="U112" s="13"/>
      <c r="V112" s="13"/>
      <c r="W112" s="13"/>
      <c r="X112" s="13"/>
      <c r="Y112" s="13"/>
      <c r="Z112" s="13"/>
      <c r="AA112" s="13"/>
      <c r="AB112" s="13"/>
      <c r="AC112" s="13"/>
      <c r="AD112" s="13"/>
      <c r="AE112" s="13"/>
      <c r="AT112" s="255" t="s">
        <v>173</v>
      </c>
      <c r="AU112" s="255" t="s">
        <v>86</v>
      </c>
      <c r="AV112" s="13" t="s">
        <v>86</v>
      </c>
      <c r="AW112" s="13" t="s">
        <v>37</v>
      </c>
      <c r="AX112" s="13" t="s">
        <v>76</v>
      </c>
      <c r="AY112" s="255" t="s">
        <v>162</v>
      </c>
    </row>
    <row r="113" s="15" customFormat="1">
      <c r="A113" s="15"/>
      <c r="B113" s="267"/>
      <c r="C113" s="268"/>
      <c r="D113" s="241" t="s">
        <v>173</v>
      </c>
      <c r="E113" s="269" t="s">
        <v>19</v>
      </c>
      <c r="F113" s="270" t="s">
        <v>177</v>
      </c>
      <c r="G113" s="268"/>
      <c r="H113" s="271">
        <v>4</v>
      </c>
      <c r="I113" s="272"/>
      <c r="J113" s="268"/>
      <c r="K113" s="268"/>
      <c r="L113" s="273"/>
      <c r="M113" s="274"/>
      <c r="N113" s="275"/>
      <c r="O113" s="275"/>
      <c r="P113" s="275"/>
      <c r="Q113" s="275"/>
      <c r="R113" s="275"/>
      <c r="S113" s="275"/>
      <c r="T113" s="276"/>
      <c r="U113" s="15"/>
      <c r="V113" s="15"/>
      <c r="W113" s="15"/>
      <c r="X113" s="15"/>
      <c r="Y113" s="15"/>
      <c r="Z113" s="15"/>
      <c r="AA113" s="15"/>
      <c r="AB113" s="15"/>
      <c r="AC113" s="15"/>
      <c r="AD113" s="15"/>
      <c r="AE113" s="15"/>
      <c r="AT113" s="277" t="s">
        <v>173</v>
      </c>
      <c r="AU113" s="277" t="s">
        <v>86</v>
      </c>
      <c r="AV113" s="15" t="s">
        <v>169</v>
      </c>
      <c r="AW113" s="15" t="s">
        <v>37</v>
      </c>
      <c r="AX113" s="15" t="s">
        <v>84</v>
      </c>
      <c r="AY113" s="277" t="s">
        <v>162</v>
      </c>
    </row>
    <row r="114" s="2" customFormat="1" ht="16.5" customHeight="1">
      <c r="A114" s="40"/>
      <c r="B114" s="41"/>
      <c r="C114" s="288" t="s">
        <v>246</v>
      </c>
      <c r="D114" s="288" t="s">
        <v>346</v>
      </c>
      <c r="E114" s="289" t="s">
        <v>563</v>
      </c>
      <c r="F114" s="290" t="s">
        <v>564</v>
      </c>
      <c r="G114" s="291" t="s">
        <v>390</v>
      </c>
      <c r="H114" s="292">
        <v>2</v>
      </c>
      <c r="I114" s="293"/>
      <c r="J114" s="294">
        <f>ROUND(I114*H114,2)</f>
        <v>0</v>
      </c>
      <c r="K114" s="290" t="s">
        <v>19</v>
      </c>
      <c r="L114" s="295"/>
      <c r="M114" s="296" t="s">
        <v>19</v>
      </c>
      <c r="N114" s="297" t="s">
        <v>47</v>
      </c>
      <c r="O114" s="86"/>
      <c r="P114" s="237">
        <f>O114*H114</f>
        <v>0</v>
      </c>
      <c r="Q114" s="237">
        <v>0.012</v>
      </c>
      <c r="R114" s="237">
        <f>Q114*H114</f>
        <v>0.024</v>
      </c>
      <c r="S114" s="237">
        <v>0</v>
      </c>
      <c r="T114" s="238">
        <f>S114*H114</f>
        <v>0</v>
      </c>
      <c r="U114" s="40"/>
      <c r="V114" s="40"/>
      <c r="W114" s="40"/>
      <c r="X114" s="40"/>
      <c r="Y114" s="40"/>
      <c r="Z114" s="40"/>
      <c r="AA114" s="40"/>
      <c r="AB114" s="40"/>
      <c r="AC114" s="40"/>
      <c r="AD114" s="40"/>
      <c r="AE114" s="40"/>
      <c r="AR114" s="239" t="s">
        <v>552</v>
      </c>
      <c r="AT114" s="239" t="s">
        <v>346</v>
      </c>
      <c r="AU114" s="239" t="s">
        <v>86</v>
      </c>
      <c r="AY114" s="19" t="s">
        <v>162</v>
      </c>
      <c r="BE114" s="240">
        <f>IF(N114="základní",J114,0)</f>
        <v>0</v>
      </c>
      <c r="BF114" s="240">
        <f>IF(N114="snížená",J114,0)</f>
        <v>0</v>
      </c>
      <c r="BG114" s="240">
        <f>IF(N114="zákl. přenesená",J114,0)</f>
        <v>0</v>
      </c>
      <c r="BH114" s="240">
        <f>IF(N114="sníž. přenesená",J114,0)</f>
        <v>0</v>
      </c>
      <c r="BI114" s="240">
        <f>IF(N114="nulová",J114,0)</f>
        <v>0</v>
      </c>
      <c r="BJ114" s="19" t="s">
        <v>84</v>
      </c>
      <c r="BK114" s="240">
        <f>ROUND(I114*H114,2)</f>
        <v>0</v>
      </c>
      <c r="BL114" s="19" t="s">
        <v>519</v>
      </c>
      <c r="BM114" s="239" t="s">
        <v>2268</v>
      </c>
    </row>
    <row r="115" s="2" customFormat="1" ht="16.5" customHeight="1">
      <c r="A115" s="40"/>
      <c r="B115" s="41"/>
      <c r="C115" s="288" t="s">
        <v>252</v>
      </c>
      <c r="D115" s="288" t="s">
        <v>346</v>
      </c>
      <c r="E115" s="289" t="s">
        <v>2269</v>
      </c>
      <c r="F115" s="290" t="s">
        <v>2270</v>
      </c>
      <c r="G115" s="291" t="s">
        <v>551</v>
      </c>
      <c r="H115" s="292">
        <v>2</v>
      </c>
      <c r="I115" s="293"/>
      <c r="J115" s="294">
        <f>ROUND(I115*H115,2)</f>
        <v>0</v>
      </c>
      <c r="K115" s="290" t="s">
        <v>19</v>
      </c>
      <c r="L115" s="295"/>
      <c r="M115" s="296" t="s">
        <v>19</v>
      </c>
      <c r="N115" s="297" t="s">
        <v>47</v>
      </c>
      <c r="O115" s="86"/>
      <c r="P115" s="237">
        <f>O115*H115</f>
        <v>0</v>
      </c>
      <c r="Q115" s="237">
        <v>0.0143</v>
      </c>
      <c r="R115" s="237">
        <f>Q115*H115</f>
        <v>0.0286</v>
      </c>
      <c r="S115" s="237">
        <v>0</v>
      </c>
      <c r="T115" s="238">
        <f>S115*H115</f>
        <v>0</v>
      </c>
      <c r="U115" s="40"/>
      <c r="V115" s="40"/>
      <c r="W115" s="40"/>
      <c r="X115" s="40"/>
      <c r="Y115" s="40"/>
      <c r="Z115" s="40"/>
      <c r="AA115" s="40"/>
      <c r="AB115" s="40"/>
      <c r="AC115" s="40"/>
      <c r="AD115" s="40"/>
      <c r="AE115" s="40"/>
      <c r="AR115" s="239" t="s">
        <v>86</v>
      </c>
      <c r="AT115" s="239" t="s">
        <v>346</v>
      </c>
      <c r="AU115" s="239" t="s">
        <v>86</v>
      </c>
      <c r="AY115" s="19" t="s">
        <v>162</v>
      </c>
      <c r="BE115" s="240">
        <f>IF(N115="základní",J115,0)</f>
        <v>0</v>
      </c>
      <c r="BF115" s="240">
        <f>IF(N115="snížená",J115,0)</f>
        <v>0</v>
      </c>
      <c r="BG115" s="240">
        <f>IF(N115="zákl. přenesená",J115,0)</f>
        <v>0</v>
      </c>
      <c r="BH115" s="240">
        <f>IF(N115="sníž. přenesená",J115,0)</f>
        <v>0</v>
      </c>
      <c r="BI115" s="240">
        <f>IF(N115="nulová",J115,0)</f>
        <v>0</v>
      </c>
      <c r="BJ115" s="19" t="s">
        <v>84</v>
      </c>
      <c r="BK115" s="240">
        <f>ROUND(I115*H115,2)</f>
        <v>0</v>
      </c>
      <c r="BL115" s="19" t="s">
        <v>84</v>
      </c>
      <c r="BM115" s="239" t="s">
        <v>2271</v>
      </c>
    </row>
    <row r="116" s="2" customFormat="1" ht="16.5" customHeight="1">
      <c r="A116" s="40"/>
      <c r="B116" s="41"/>
      <c r="C116" s="288" t="s">
        <v>8</v>
      </c>
      <c r="D116" s="288" t="s">
        <v>346</v>
      </c>
      <c r="E116" s="289" t="s">
        <v>2272</v>
      </c>
      <c r="F116" s="290" t="s">
        <v>2273</v>
      </c>
      <c r="G116" s="291" t="s">
        <v>551</v>
      </c>
      <c r="H116" s="292">
        <v>4</v>
      </c>
      <c r="I116" s="293"/>
      <c r="J116" s="294">
        <f>ROUND(I116*H116,2)</f>
        <v>0</v>
      </c>
      <c r="K116" s="290" t="s">
        <v>19</v>
      </c>
      <c r="L116" s="295"/>
      <c r="M116" s="296" t="s">
        <v>19</v>
      </c>
      <c r="N116" s="297" t="s">
        <v>47</v>
      </c>
      <c r="O116" s="86"/>
      <c r="P116" s="237">
        <f>O116*H116</f>
        <v>0</v>
      </c>
      <c r="Q116" s="237">
        <v>0.0010499999999999999</v>
      </c>
      <c r="R116" s="237">
        <f>Q116*H116</f>
        <v>0.0041999999999999997</v>
      </c>
      <c r="S116" s="237">
        <v>0</v>
      </c>
      <c r="T116" s="238">
        <f>S116*H116</f>
        <v>0</v>
      </c>
      <c r="U116" s="40"/>
      <c r="V116" s="40"/>
      <c r="W116" s="40"/>
      <c r="X116" s="40"/>
      <c r="Y116" s="40"/>
      <c r="Z116" s="40"/>
      <c r="AA116" s="40"/>
      <c r="AB116" s="40"/>
      <c r="AC116" s="40"/>
      <c r="AD116" s="40"/>
      <c r="AE116" s="40"/>
      <c r="AR116" s="239" t="s">
        <v>86</v>
      </c>
      <c r="AT116" s="239" t="s">
        <v>346</v>
      </c>
      <c r="AU116" s="239" t="s">
        <v>86</v>
      </c>
      <c r="AY116" s="19" t="s">
        <v>162</v>
      </c>
      <c r="BE116" s="240">
        <f>IF(N116="základní",J116,0)</f>
        <v>0</v>
      </c>
      <c r="BF116" s="240">
        <f>IF(N116="snížená",J116,0)</f>
        <v>0</v>
      </c>
      <c r="BG116" s="240">
        <f>IF(N116="zákl. přenesená",J116,0)</f>
        <v>0</v>
      </c>
      <c r="BH116" s="240">
        <f>IF(N116="sníž. přenesená",J116,0)</f>
        <v>0</v>
      </c>
      <c r="BI116" s="240">
        <f>IF(N116="nulová",J116,0)</f>
        <v>0</v>
      </c>
      <c r="BJ116" s="19" t="s">
        <v>84</v>
      </c>
      <c r="BK116" s="240">
        <f>ROUND(I116*H116,2)</f>
        <v>0</v>
      </c>
      <c r="BL116" s="19" t="s">
        <v>84</v>
      </c>
      <c r="BM116" s="239" t="s">
        <v>2274</v>
      </c>
    </row>
    <row r="117" s="2" customFormat="1" ht="16.5" customHeight="1">
      <c r="A117" s="40"/>
      <c r="B117" s="41"/>
      <c r="C117" s="288" t="s">
        <v>262</v>
      </c>
      <c r="D117" s="288" t="s">
        <v>346</v>
      </c>
      <c r="E117" s="289" t="s">
        <v>595</v>
      </c>
      <c r="F117" s="290" t="s">
        <v>596</v>
      </c>
      <c r="G117" s="291" t="s">
        <v>390</v>
      </c>
      <c r="H117" s="292">
        <v>13</v>
      </c>
      <c r="I117" s="293"/>
      <c r="J117" s="294">
        <f>ROUND(I117*H117,2)</f>
        <v>0</v>
      </c>
      <c r="K117" s="290" t="s">
        <v>19</v>
      </c>
      <c r="L117" s="295"/>
      <c r="M117" s="296" t="s">
        <v>19</v>
      </c>
      <c r="N117" s="297" t="s">
        <v>47</v>
      </c>
      <c r="O117" s="86"/>
      <c r="P117" s="237">
        <f>O117*H117</f>
        <v>0</v>
      </c>
      <c r="Q117" s="237">
        <v>0</v>
      </c>
      <c r="R117" s="237">
        <f>Q117*H117</f>
        <v>0</v>
      </c>
      <c r="S117" s="237">
        <v>0</v>
      </c>
      <c r="T117" s="238">
        <f>S117*H117</f>
        <v>0</v>
      </c>
      <c r="U117" s="40"/>
      <c r="V117" s="40"/>
      <c r="W117" s="40"/>
      <c r="X117" s="40"/>
      <c r="Y117" s="40"/>
      <c r="Z117" s="40"/>
      <c r="AA117" s="40"/>
      <c r="AB117" s="40"/>
      <c r="AC117" s="40"/>
      <c r="AD117" s="40"/>
      <c r="AE117" s="40"/>
      <c r="AR117" s="239" t="s">
        <v>552</v>
      </c>
      <c r="AT117" s="239" t="s">
        <v>346</v>
      </c>
      <c r="AU117" s="239" t="s">
        <v>86</v>
      </c>
      <c r="AY117" s="19" t="s">
        <v>162</v>
      </c>
      <c r="BE117" s="240">
        <f>IF(N117="základní",J117,0)</f>
        <v>0</v>
      </c>
      <c r="BF117" s="240">
        <f>IF(N117="snížená",J117,0)</f>
        <v>0</v>
      </c>
      <c r="BG117" s="240">
        <f>IF(N117="zákl. přenesená",J117,0)</f>
        <v>0</v>
      </c>
      <c r="BH117" s="240">
        <f>IF(N117="sníž. přenesená",J117,0)</f>
        <v>0</v>
      </c>
      <c r="BI117" s="240">
        <f>IF(N117="nulová",J117,0)</f>
        <v>0</v>
      </c>
      <c r="BJ117" s="19" t="s">
        <v>84</v>
      </c>
      <c r="BK117" s="240">
        <f>ROUND(I117*H117,2)</f>
        <v>0</v>
      </c>
      <c r="BL117" s="19" t="s">
        <v>519</v>
      </c>
      <c r="BM117" s="239" t="s">
        <v>2275</v>
      </c>
    </row>
    <row r="118" s="13" customFormat="1">
      <c r="A118" s="13"/>
      <c r="B118" s="245"/>
      <c r="C118" s="246"/>
      <c r="D118" s="241" t="s">
        <v>173</v>
      </c>
      <c r="E118" s="247" t="s">
        <v>19</v>
      </c>
      <c r="F118" s="248" t="s">
        <v>2276</v>
      </c>
      <c r="G118" s="246"/>
      <c r="H118" s="249">
        <v>4</v>
      </c>
      <c r="I118" s="250"/>
      <c r="J118" s="246"/>
      <c r="K118" s="246"/>
      <c r="L118" s="251"/>
      <c r="M118" s="252"/>
      <c r="N118" s="253"/>
      <c r="O118" s="253"/>
      <c r="P118" s="253"/>
      <c r="Q118" s="253"/>
      <c r="R118" s="253"/>
      <c r="S118" s="253"/>
      <c r="T118" s="254"/>
      <c r="U118" s="13"/>
      <c r="V118" s="13"/>
      <c r="W118" s="13"/>
      <c r="X118" s="13"/>
      <c r="Y118" s="13"/>
      <c r="Z118" s="13"/>
      <c r="AA118" s="13"/>
      <c r="AB118" s="13"/>
      <c r="AC118" s="13"/>
      <c r="AD118" s="13"/>
      <c r="AE118" s="13"/>
      <c r="AT118" s="255" t="s">
        <v>173</v>
      </c>
      <c r="AU118" s="255" t="s">
        <v>86</v>
      </c>
      <c r="AV118" s="13" t="s">
        <v>86</v>
      </c>
      <c r="AW118" s="13" t="s">
        <v>37</v>
      </c>
      <c r="AX118" s="13" t="s">
        <v>76</v>
      </c>
      <c r="AY118" s="255" t="s">
        <v>162</v>
      </c>
    </row>
    <row r="119" s="13" customFormat="1">
      <c r="A119" s="13"/>
      <c r="B119" s="245"/>
      <c r="C119" s="246"/>
      <c r="D119" s="241" t="s">
        <v>173</v>
      </c>
      <c r="E119" s="247" t="s">
        <v>19</v>
      </c>
      <c r="F119" s="248" t="s">
        <v>2277</v>
      </c>
      <c r="G119" s="246"/>
      <c r="H119" s="249">
        <v>9</v>
      </c>
      <c r="I119" s="250"/>
      <c r="J119" s="246"/>
      <c r="K119" s="246"/>
      <c r="L119" s="251"/>
      <c r="M119" s="252"/>
      <c r="N119" s="253"/>
      <c r="O119" s="253"/>
      <c r="P119" s="253"/>
      <c r="Q119" s="253"/>
      <c r="R119" s="253"/>
      <c r="S119" s="253"/>
      <c r="T119" s="254"/>
      <c r="U119" s="13"/>
      <c r="V119" s="13"/>
      <c r="W119" s="13"/>
      <c r="X119" s="13"/>
      <c r="Y119" s="13"/>
      <c r="Z119" s="13"/>
      <c r="AA119" s="13"/>
      <c r="AB119" s="13"/>
      <c r="AC119" s="13"/>
      <c r="AD119" s="13"/>
      <c r="AE119" s="13"/>
      <c r="AT119" s="255" t="s">
        <v>173</v>
      </c>
      <c r="AU119" s="255" t="s">
        <v>86</v>
      </c>
      <c r="AV119" s="13" t="s">
        <v>86</v>
      </c>
      <c r="AW119" s="13" t="s">
        <v>37</v>
      </c>
      <c r="AX119" s="13" t="s">
        <v>76</v>
      </c>
      <c r="AY119" s="255" t="s">
        <v>162</v>
      </c>
    </row>
    <row r="120" s="15" customFormat="1">
      <c r="A120" s="15"/>
      <c r="B120" s="267"/>
      <c r="C120" s="268"/>
      <c r="D120" s="241" t="s">
        <v>173</v>
      </c>
      <c r="E120" s="269" t="s">
        <v>19</v>
      </c>
      <c r="F120" s="270" t="s">
        <v>177</v>
      </c>
      <c r="G120" s="268"/>
      <c r="H120" s="271">
        <v>13</v>
      </c>
      <c r="I120" s="272"/>
      <c r="J120" s="268"/>
      <c r="K120" s="268"/>
      <c r="L120" s="273"/>
      <c r="M120" s="274"/>
      <c r="N120" s="275"/>
      <c r="O120" s="275"/>
      <c r="P120" s="275"/>
      <c r="Q120" s="275"/>
      <c r="R120" s="275"/>
      <c r="S120" s="275"/>
      <c r="T120" s="276"/>
      <c r="U120" s="15"/>
      <c r="V120" s="15"/>
      <c r="W120" s="15"/>
      <c r="X120" s="15"/>
      <c r="Y120" s="15"/>
      <c r="Z120" s="15"/>
      <c r="AA120" s="15"/>
      <c r="AB120" s="15"/>
      <c r="AC120" s="15"/>
      <c r="AD120" s="15"/>
      <c r="AE120" s="15"/>
      <c r="AT120" s="277" t="s">
        <v>173</v>
      </c>
      <c r="AU120" s="277" t="s">
        <v>86</v>
      </c>
      <c r="AV120" s="15" t="s">
        <v>169</v>
      </c>
      <c r="AW120" s="15" t="s">
        <v>37</v>
      </c>
      <c r="AX120" s="15" t="s">
        <v>84</v>
      </c>
      <c r="AY120" s="277" t="s">
        <v>162</v>
      </c>
    </row>
    <row r="121" s="2" customFormat="1" ht="16.5" customHeight="1">
      <c r="A121" s="40"/>
      <c r="B121" s="41"/>
      <c r="C121" s="288" t="s">
        <v>268</v>
      </c>
      <c r="D121" s="288" t="s">
        <v>346</v>
      </c>
      <c r="E121" s="289" t="s">
        <v>599</v>
      </c>
      <c r="F121" s="290" t="s">
        <v>600</v>
      </c>
      <c r="G121" s="291" t="s">
        <v>390</v>
      </c>
      <c r="H121" s="292">
        <v>9</v>
      </c>
      <c r="I121" s="293"/>
      <c r="J121" s="294">
        <f>ROUND(I121*H121,2)</f>
        <v>0</v>
      </c>
      <c r="K121" s="290" t="s">
        <v>19</v>
      </c>
      <c r="L121" s="295"/>
      <c r="M121" s="296" t="s">
        <v>19</v>
      </c>
      <c r="N121" s="297" t="s">
        <v>47</v>
      </c>
      <c r="O121" s="86"/>
      <c r="P121" s="237">
        <f>O121*H121</f>
        <v>0</v>
      </c>
      <c r="Q121" s="237">
        <v>0</v>
      </c>
      <c r="R121" s="237">
        <f>Q121*H121</f>
        <v>0</v>
      </c>
      <c r="S121" s="237">
        <v>0</v>
      </c>
      <c r="T121" s="238">
        <f>S121*H121</f>
        <v>0</v>
      </c>
      <c r="U121" s="40"/>
      <c r="V121" s="40"/>
      <c r="W121" s="40"/>
      <c r="X121" s="40"/>
      <c r="Y121" s="40"/>
      <c r="Z121" s="40"/>
      <c r="AA121" s="40"/>
      <c r="AB121" s="40"/>
      <c r="AC121" s="40"/>
      <c r="AD121" s="40"/>
      <c r="AE121" s="40"/>
      <c r="AR121" s="239" t="s">
        <v>552</v>
      </c>
      <c r="AT121" s="239" t="s">
        <v>346</v>
      </c>
      <c r="AU121" s="239" t="s">
        <v>86</v>
      </c>
      <c r="AY121" s="19" t="s">
        <v>162</v>
      </c>
      <c r="BE121" s="240">
        <f>IF(N121="základní",J121,0)</f>
        <v>0</v>
      </c>
      <c r="BF121" s="240">
        <f>IF(N121="snížená",J121,0)</f>
        <v>0</v>
      </c>
      <c r="BG121" s="240">
        <f>IF(N121="zákl. přenesená",J121,0)</f>
        <v>0</v>
      </c>
      <c r="BH121" s="240">
        <f>IF(N121="sníž. přenesená",J121,0)</f>
        <v>0</v>
      </c>
      <c r="BI121" s="240">
        <f>IF(N121="nulová",J121,0)</f>
        <v>0</v>
      </c>
      <c r="BJ121" s="19" t="s">
        <v>84</v>
      </c>
      <c r="BK121" s="240">
        <f>ROUND(I121*H121,2)</f>
        <v>0</v>
      </c>
      <c r="BL121" s="19" t="s">
        <v>519</v>
      </c>
      <c r="BM121" s="239" t="s">
        <v>2278</v>
      </c>
    </row>
    <row r="122" s="13" customFormat="1">
      <c r="A122" s="13"/>
      <c r="B122" s="245"/>
      <c r="C122" s="246"/>
      <c r="D122" s="241" t="s">
        <v>173</v>
      </c>
      <c r="E122" s="247" t="s">
        <v>19</v>
      </c>
      <c r="F122" s="248" t="s">
        <v>2279</v>
      </c>
      <c r="G122" s="246"/>
      <c r="H122" s="249">
        <v>9</v>
      </c>
      <c r="I122" s="250"/>
      <c r="J122" s="246"/>
      <c r="K122" s="246"/>
      <c r="L122" s="251"/>
      <c r="M122" s="252"/>
      <c r="N122" s="253"/>
      <c r="O122" s="253"/>
      <c r="P122" s="253"/>
      <c r="Q122" s="253"/>
      <c r="R122" s="253"/>
      <c r="S122" s="253"/>
      <c r="T122" s="254"/>
      <c r="U122" s="13"/>
      <c r="V122" s="13"/>
      <c r="W122" s="13"/>
      <c r="X122" s="13"/>
      <c r="Y122" s="13"/>
      <c r="Z122" s="13"/>
      <c r="AA122" s="13"/>
      <c r="AB122" s="13"/>
      <c r="AC122" s="13"/>
      <c r="AD122" s="13"/>
      <c r="AE122" s="13"/>
      <c r="AT122" s="255" t="s">
        <v>173</v>
      </c>
      <c r="AU122" s="255" t="s">
        <v>86</v>
      </c>
      <c r="AV122" s="13" t="s">
        <v>86</v>
      </c>
      <c r="AW122" s="13" t="s">
        <v>37</v>
      </c>
      <c r="AX122" s="13" t="s">
        <v>84</v>
      </c>
      <c r="AY122" s="255" t="s">
        <v>162</v>
      </c>
    </row>
    <row r="123" s="2" customFormat="1" ht="16.5" customHeight="1">
      <c r="A123" s="40"/>
      <c r="B123" s="41"/>
      <c r="C123" s="228" t="s">
        <v>274</v>
      </c>
      <c r="D123" s="228" t="s">
        <v>164</v>
      </c>
      <c r="E123" s="229" t="s">
        <v>2280</v>
      </c>
      <c r="F123" s="230" t="s">
        <v>2281</v>
      </c>
      <c r="G123" s="231" t="s">
        <v>202</v>
      </c>
      <c r="H123" s="232">
        <v>6</v>
      </c>
      <c r="I123" s="233"/>
      <c r="J123" s="234">
        <f>ROUND(I123*H123,2)</f>
        <v>0</v>
      </c>
      <c r="K123" s="230" t="s">
        <v>19</v>
      </c>
      <c r="L123" s="46"/>
      <c r="M123" s="235" t="s">
        <v>19</v>
      </c>
      <c r="N123" s="236" t="s">
        <v>47</v>
      </c>
      <c r="O123" s="86"/>
      <c r="P123" s="237">
        <f>O123*H123</f>
        <v>0</v>
      </c>
      <c r="Q123" s="237">
        <v>0</v>
      </c>
      <c r="R123" s="237">
        <f>Q123*H123</f>
        <v>0</v>
      </c>
      <c r="S123" s="237">
        <v>0</v>
      </c>
      <c r="T123" s="238">
        <f>S123*H123</f>
        <v>0</v>
      </c>
      <c r="U123" s="40"/>
      <c r="V123" s="40"/>
      <c r="W123" s="40"/>
      <c r="X123" s="40"/>
      <c r="Y123" s="40"/>
      <c r="Z123" s="40"/>
      <c r="AA123" s="40"/>
      <c r="AB123" s="40"/>
      <c r="AC123" s="40"/>
      <c r="AD123" s="40"/>
      <c r="AE123" s="40"/>
      <c r="AR123" s="239" t="s">
        <v>519</v>
      </c>
      <c r="AT123" s="239" t="s">
        <v>164</v>
      </c>
      <c r="AU123" s="239" t="s">
        <v>86</v>
      </c>
      <c r="AY123" s="19" t="s">
        <v>162</v>
      </c>
      <c r="BE123" s="240">
        <f>IF(N123="základní",J123,0)</f>
        <v>0</v>
      </c>
      <c r="BF123" s="240">
        <f>IF(N123="snížená",J123,0)</f>
        <v>0</v>
      </c>
      <c r="BG123" s="240">
        <f>IF(N123="zákl. přenesená",J123,0)</f>
        <v>0</v>
      </c>
      <c r="BH123" s="240">
        <f>IF(N123="sníž. přenesená",J123,0)</f>
        <v>0</v>
      </c>
      <c r="BI123" s="240">
        <f>IF(N123="nulová",J123,0)</f>
        <v>0</v>
      </c>
      <c r="BJ123" s="19" t="s">
        <v>84</v>
      </c>
      <c r="BK123" s="240">
        <f>ROUND(I123*H123,2)</f>
        <v>0</v>
      </c>
      <c r="BL123" s="19" t="s">
        <v>519</v>
      </c>
      <c r="BM123" s="239" t="s">
        <v>2282</v>
      </c>
    </row>
    <row r="124" s="13" customFormat="1">
      <c r="A124" s="13"/>
      <c r="B124" s="245"/>
      <c r="C124" s="246"/>
      <c r="D124" s="241" t="s">
        <v>173</v>
      </c>
      <c r="E124" s="247" t="s">
        <v>19</v>
      </c>
      <c r="F124" s="248" t="s">
        <v>2283</v>
      </c>
      <c r="G124" s="246"/>
      <c r="H124" s="249">
        <v>6</v>
      </c>
      <c r="I124" s="250"/>
      <c r="J124" s="246"/>
      <c r="K124" s="246"/>
      <c r="L124" s="251"/>
      <c r="M124" s="252"/>
      <c r="N124" s="253"/>
      <c r="O124" s="253"/>
      <c r="P124" s="253"/>
      <c r="Q124" s="253"/>
      <c r="R124" s="253"/>
      <c r="S124" s="253"/>
      <c r="T124" s="254"/>
      <c r="U124" s="13"/>
      <c r="V124" s="13"/>
      <c r="W124" s="13"/>
      <c r="X124" s="13"/>
      <c r="Y124" s="13"/>
      <c r="Z124" s="13"/>
      <c r="AA124" s="13"/>
      <c r="AB124" s="13"/>
      <c r="AC124" s="13"/>
      <c r="AD124" s="13"/>
      <c r="AE124" s="13"/>
      <c r="AT124" s="255" t="s">
        <v>173</v>
      </c>
      <c r="AU124" s="255" t="s">
        <v>86</v>
      </c>
      <c r="AV124" s="13" t="s">
        <v>86</v>
      </c>
      <c r="AW124" s="13" t="s">
        <v>37</v>
      </c>
      <c r="AX124" s="13" t="s">
        <v>84</v>
      </c>
      <c r="AY124" s="255" t="s">
        <v>162</v>
      </c>
    </row>
    <row r="125" s="2" customFormat="1" ht="16.5" customHeight="1">
      <c r="A125" s="40"/>
      <c r="B125" s="41"/>
      <c r="C125" s="288" t="s">
        <v>278</v>
      </c>
      <c r="D125" s="288" t="s">
        <v>346</v>
      </c>
      <c r="E125" s="289" t="s">
        <v>2284</v>
      </c>
      <c r="F125" s="290" t="s">
        <v>2285</v>
      </c>
      <c r="G125" s="291" t="s">
        <v>202</v>
      </c>
      <c r="H125" s="292">
        <v>6</v>
      </c>
      <c r="I125" s="293"/>
      <c r="J125" s="294">
        <f>ROUND(I125*H125,2)</f>
        <v>0</v>
      </c>
      <c r="K125" s="290" t="s">
        <v>19</v>
      </c>
      <c r="L125" s="295"/>
      <c r="M125" s="296" t="s">
        <v>19</v>
      </c>
      <c r="N125" s="297" t="s">
        <v>47</v>
      </c>
      <c r="O125" s="86"/>
      <c r="P125" s="237">
        <f>O125*H125</f>
        <v>0</v>
      </c>
      <c r="Q125" s="237">
        <v>0</v>
      </c>
      <c r="R125" s="237">
        <f>Q125*H125</f>
        <v>0</v>
      </c>
      <c r="S125" s="237">
        <v>0</v>
      </c>
      <c r="T125" s="238">
        <f>S125*H125</f>
        <v>0</v>
      </c>
      <c r="U125" s="40"/>
      <c r="V125" s="40"/>
      <c r="W125" s="40"/>
      <c r="X125" s="40"/>
      <c r="Y125" s="40"/>
      <c r="Z125" s="40"/>
      <c r="AA125" s="40"/>
      <c r="AB125" s="40"/>
      <c r="AC125" s="40"/>
      <c r="AD125" s="40"/>
      <c r="AE125" s="40"/>
      <c r="AR125" s="239" t="s">
        <v>552</v>
      </c>
      <c r="AT125" s="239" t="s">
        <v>346</v>
      </c>
      <c r="AU125" s="239" t="s">
        <v>86</v>
      </c>
      <c r="AY125" s="19" t="s">
        <v>162</v>
      </c>
      <c r="BE125" s="240">
        <f>IF(N125="základní",J125,0)</f>
        <v>0</v>
      </c>
      <c r="BF125" s="240">
        <f>IF(N125="snížená",J125,0)</f>
        <v>0</v>
      </c>
      <c r="BG125" s="240">
        <f>IF(N125="zákl. přenesená",J125,0)</f>
        <v>0</v>
      </c>
      <c r="BH125" s="240">
        <f>IF(N125="sníž. přenesená",J125,0)</f>
        <v>0</v>
      </c>
      <c r="BI125" s="240">
        <f>IF(N125="nulová",J125,0)</f>
        <v>0</v>
      </c>
      <c r="BJ125" s="19" t="s">
        <v>84</v>
      </c>
      <c r="BK125" s="240">
        <f>ROUND(I125*H125,2)</f>
        <v>0</v>
      </c>
      <c r="BL125" s="19" t="s">
        <v>519</v>
      </c>
      <c r="BM125" s="239" t="s">
        <v>2286</v>
      </c>
    </row>
    <row r="126" s="2" customFormat="1" ht="16.5" customHeight="1">
      <c r="A126" s="40"/>
      <c r="B126" s="41"/>
      <c r="C126" s="228" t="s">
        <v>285</v>
      </c>
      <c r="D126" s="228" t="s">
        <v>164</v>
      </c>
      <c r="E126" s="229" t="s">
        <v>736</v>
      </c>
      <c r="F126" s="230" t="s">
        <v>737</v>
      </c>
      <c r="G126" s="231" t="s">
        <v>202</v>
      </c>
      <c r="H126" s="232">
        <v>6</v>
      </c>
      <c r="I126" s="233"/>
      <c r="J126" s="234">
        <f>ROUND(I126*H126,2)</f>
        <v>0</v>
      </c>
      <c r="K126" s="230" t="s">
        <v>19</v>
      </c>
      <c r="L126" s="46"/>
      <c r="M126" s="235" t="s">
        <v>19</v>
      </c>
      <c r="N126" s="236" t="s">
        <v>47</v>
      </c>
      <c r="O126" s="86"/>
      <c r="P126" s="237">
        <f>O126*H126</f>
        <v>0</v>
      </c>
      <c r="Q126" s="237">
        <v>0</v>
      </c>
      <c r="R126" s="237">
        <f>Q126*H126</f>
        <v>0</v>
      </c>
      <c r="S126" s="237">
        <v>0</v>
      </c>
      <c r="T126" s="238">
        <f>S126*H126</f>
        <v>0</v>
      </c>
      <c r="U126" s="40"/>
      <c r="V126" s="40"/>
      <c r="W126" s="40"/>
      <c r="X126" s="40"/>
      <c r="Y126" s="40"/>
      <c r="Z126" s="40"/>
      <c r="AA126" s="40"/>
      <c r="AB126" s="40"/>
      <c r="AC126" s="40"/>
      <c r="AD126" s="40"/>
      <c r="AE126" s="40"/>
      <c r="AR126" s="239" t="s">
        <v>519</v>
      </c>
      <c r="AT126" s="239" t="s">
        <v>164</v>
      </c>
      <c r="AU126" s="239" t="s">
        <v>86</v>
      </c>
      <c r="AY126" s="19" t="s">
        <v>162</v>
      </c>
      <c r="BE126" s="240">
        <f>IF(N126="základní",J126,0)</f>
        <v>0</v>
      </c>
      <c r="BF126" s="240">
        <f>IF(N126="snížená",J126,0)</f>
        <v>0</v>
      </c>
      <c r="BG126" s="240">
        <f>IF(N126="zákl. přenesená",J126,0)</f>
        <v>0</v>
      </c>
      <c r="BH126" s="240">
        <f>IF(N126="sníž. přenesená",J126,0)</f>
        <v>0</v>
      </c>
      <c r="BI126" s="240">
        <f>IF(N126="nulová",J126,0)</f>
        <v>0</v>
      </c>
      <c r="BJ126" s="19" t="s">
        <v>84</v>
      </c>
      <c r="BK126" s="240">
        <f>ROUND(I126*H126,2)</f>
        <v>0</v>
      </c>
      <c r="BL126" s="19" t="s">
        <v>519</v>
      </c>
      <c r="BM126" s="239" t="s">
        <v>2287</v>
      </c>
    </row>
    <row r="127" s="13" customFormat="1">
      <c r="A127" s="13"/>
      <c r="B127" s="245"/>
      <c r="C127" s="246"/>
      <c r="D127" s="241" t="s">
        <v>173</v>
      </c>
      <c r="E127" s="247" t="s">
        <v>19</v>
      </c>
      <c r="F127" s="248" t="s">
        <v>2288</v>
      </c>
      <c r="G127" s="246"/>
      <c r="H127" s="249">
        <v>6</v>
      </c>
      <c r="I127" s="250"/>
      <c r="J127" s="246"/>
      <c r="K127" s="246"/>
      <c r="L127" s="251"/>
      <c r="M127" s="252"/>
      <c r="N127" s="253"/>
      <c r="O127" s="253"/>
      <c r="P127" s="253"/>
      <c r="Q127" s="253"/>
      <c r="R127" s="253"/>
      <c r="S127" s="253"/>
      <c r="T127" s="254"/>
      <c r="U127" s="13"/>
      <c r="V127" s="13"/>
      <c r="W127" s="13"/>
      <c r="X127" s="13"/>
      <c r="Y127" s="13"/>
      <c r="Z127" s="13"/>
      <c r="AA127" s="13"/>
      <c r="AB127" s="13"/>
      <c r="AC127" s="13"/>
      <c r="AD127" s="13"/>
      <c r="AE127" s="13"/>
      <c r="AT127" s="255" t="s">
        <v>173</v>
      </c>
      <c r="AU127" s="255" t="s">
        <v>86</v>
      </c>
      <c r="AV127" s="13" t="s">
        <v>86</v>
      </c>
      <c r="AW127" s="13" t="s">
        <v>37</v>
      </c>
      <c r="AX127" s="13" t="s">
        <v>84</v>
      </c>
      <c r="AY127" s="255" t="s">
        <v>162</v>
      </c>
    </row>
    <row r="128" s="2" customFormat="1" ht="16.5" customHeight="1">
      <c r="A128" s="40"/>
      <c r="B128" s="41"/>
      <c r="C128" s="288" t="s">
        <v>7</v>
      </c>
      <c r="D128" s="288" t="s">
        <v>346</v>
      </c>
      <c r="E128" s="289" t="s">
        <v>740</v>
      </c>
      <c r="F128" s="290" t="s">
        <v>741</v>
      </c>
      <c r="G128" s="291" t="s">
        <v>202</v>
      </c>
      <c r="H128" s="292">
        <v>6</v>
      </c>
      <c r="I128" s="293"/>
      <c r="J128" s="294">
        <f>ROUND(I128*H128,2)</f>
        <v>0</v>
      </c>
      <c r="K128" s="290" t="s">
        <v>19</v>
      </c>
      <c r="L128" s="295"/>
      <c r="M128" s="296" t="s">
        <v>19</v>
      </c>
      <c r="N128" s="297" t="s">
        <v>47</v>
      </c>
      <c r="O128" s="86"/>
      <c r="P128" s="237">
        <f>O128*H128</f>
        <v>0</v>
      </c>
      <c r="Q128" s="237">
        <v>0</v>
      </c>
      <c r="R128" s="237">
        <f>Q128*H128</f>
        <v>0</v>
      </c>
      <c r="S128" s="237">
        <v>0</v>
      </c>
      <c r="T128" s="238">
        <f>S128*H128</f>
        <v>0</v>
      </c>
      <c r="U128" s="40"/>
      <c r="V128" s="40"/>
      <c r="W128" s="40"/>
      <c r="X128" s="40"/>
      <c r="Y128" s="40"/>
      <c r="Z128" s="40"/>
      <c r="AA128" s="40"/>
      <c r="AB128" s="40"/>
      <c r="AC128" s="40"/>
      <c r="AD128" s="40"/>
      <c r="AE128" s="40"/>
      <c r="AR128" s="239" t="s">
        <v>552</v>
      </c>
      <c r="AT128" s="239" t="s">
        <v>346</v>
      </c>
      <c r="AU128" s="239" t="s">
        <v>86</v>
      </c>
      <c r="AY128" s="19" t="s">
        <v>162</v>
      </c>
      <c r="BE128" s="240">
        <f>IF(N128="základní",J128,0)</f>
        <v>0</v>
      </c>
      <c r="BF128" s="240">
        <f>IF(N128="snížená",J128,0)</f>
        <v>0</v>
      </c>
      <c r="BG128" s="240">
        <f>IF(N128="zákl. přenesená",J128,0)</f>
        <v>0</v>
      </c>
      <c r="BH128" s="240">
        <f>IF(N128="sníž. přenesená",J128,0)</f>
        <v>0</v>
      </c>
      <c r="BI128" s="240">
        <f>IF(N128="nulová",J128,0)</f>
        <v>0</v>
      </c>
      <c r="BJ128" s="19" t="s">
        <v>84</v>
      </c>
      <c r="BK128" s="240">
        <f>ROUND(I128*H128,2)</f>
        <v>0</v>
      </c>
      <c r="BL128" s="19" t="s">
        <v>519</v>
      </c>
      <c r="BM128" s="239" t="s">
        <v>2289</v>
      </c>
    </row>
    <row r="129" s="2" customFormat="1" ht="16.5" customHeight="1">
      <c r="A129" s="40"/>
      <c r="B129" s="41"/>
      <c r="C129" s="228" t="s">
        <v>294</v>
      </c>
      <c r="D129" s="228" t="s">
        <v>164</v>
      </c>
      <c r="E129" s="229" t="s">
        <v>2290</v>
      </c>
      <c r="F129" s="230" t="s">
        <v>2291</v>
      </c>
      <c r="G129" s="231" t="s">
        <v>390</v>
      </c>
      <c r="H129" s="232">
        <v>4</v>
      </c>
      <c r="I129" s="233"/>
      <c r="J129" s="234">
        <f>ROUND(I129*H129,2)</f>
        <v>0</v>
      </c>
      <c r="K129" s="230" t="s">
        <v>19</v>
      </c>
      <c r="L129" s="46"/>
      <c r="M129" s="235" t="s">
        <v>19</v>
      </c>
      <c r="N129" s="236" t="s">
        <v>47</v>
      </c>
      <c r="O129" s="86"/>
      <c r="P129" s="237">
        <f>O129*H129</f>
        <v>0</v>
      </c>
      <c r="Q129" s="237">
        <v>0</v>
      </c>
      <c r="R129" s="237">
        <f>Q129*H129</f>
        <v>0</v>
      </c>
      <c r="S129" s="237">
        <v>0</v>
      </c>
      <c r="T129" s="238">
        <f>S129*H129</f>
        <v>0</v>
      </c>
      <c r="U129" s="40"/>
      <c r="V129" s="40"/>
      <c r="W129" s="40"/>
      <c r="X129" s="40"/>
      <c r="Y129" s="40"/>
      <c r="Z129" s="40"/>
      <c r="AA129" s="40"/>
      <c r="AB129" s="40"/>
      <c r="AC129" s="40"/>
      <c r="AD129" s="40"/>
      <c r="AE129" s="40"/>
      <c r="AR129" s="239" t="s">
        <v>519</v>
      </c>
      <c r="AT129" s="239" t="s">
        <v>164</v>
      </c>
      <c r="AU129" s="239" t="s">
        <v>86</v>
      </c>
      <c r="AY129" s="19" t="s">
        <v>162</v>
      </c>
      <c r="BE129" s="240">
        <f>IF(N129="základní",J129,0)</f>
        <v>0</v>
      </c>
      <c r="BF129" s="240">
        <f>IF(N129="snížená",J129,0)</f>
        <v>0</v>
      </c>
      <c r="BG129" s="240">
        <f>IF(N129="zákl. přenesená",J129,0)</f>
        <v>0</v>
      </c>
      <c r="BH129" s="240">
        <f>IF(N129="sníž. přenesená",J129,0)</f>
        <v>0</v>
      </c>
      <c r="BI129" s="240">
        <f>IF(N129="nulová",J129,0)</f>
        <v>0</v>
      </c>
      <c r="BJ129" s="19" t="s">
        <v>84</v>
      </c>
      <c r="BK129" s="240">
        <f>ROUND(I129*H129,2)</f>
        <v>0</v>
      </c>
      <c r="BL129" s="19" t="s">
        <v>519</v>
      </c>
      <c r="BM129" s="239" t="s">
        <v>2292</v>
      </c>
    </row>
    <row r="130" s="13" customFormat="1">
      <c r="A130" s="13"/>
      <c r="B130" s="245"/>
      <c r="C130" s="246"/>
      <c r="D130" s="241" t="s">
        <v>173</v>
      </c>
      <c r="E130" s="247" t="s">
        <v>19</v>
      </c>
      <c r="F130" s="248" t="s">
        <v>2293</v>
      </c>
      <c r="G130" s="246"/>
      <c r="H130" s="249">
        <v>2</v>
      </c>
      <c r="I130" s="250"/>
      <c r="J130" s="246"/>
      <c r="K130" s="246"/>
      <c r="L130" s="251"/>
      <c r="M130" s="252"/>
      <c r="N130" s="253"/>
      <c r="O130" s="253"/>
      <c r="P130" s="253"/>
      <c r="Q130" s="253"/>
      <c r="R130" s="253"/>
      <c r="S130" s="253"/>
      <c r="T130" s="254"/>
      <c r="U130" s="13"/>
      <c r="V130" s="13"/>
      <c r="W130" s="13"/>
      <c r="X130" s="13"/>
      <c r="Y130" s="13"/>
      <c r="Z130" s="13"/>
      <c r="AA130" s="13"/>
      <c r="AB130" s="13"/>
      <c r="AC130" s="13"/>
      <c r="AD130" s="13"/>
      <c r="AE130" s="13"/>
      <c r="AT130" s="255" t="s">
        <v>173</v>
      </c>
      <c r="AU130" s="255" t="s">
        <v>86</v>
      </c>
      <c r="AV130" s="13" t="s">
        <v>86</v>
      </c>
      <c r="AW130" s="13" t="s">
        <v>37</v>
      </c>
      <c r="AX130" s="13" t="s">
        <v>76</v>
      </c>
      <c r="AY130" s="255" t="s">
        <v>162</v>
      </c>
    </row>
    <row r="131" s="13" customFormat="1">
      <c r="A131" s="13"/>
      <c r="B131" s="245"/>
      <c r="C131" s="246"/>
      <c r="D131" s="241" t="s">
        <v>173</v>
      </c>
      <c r="E131" s="247" t="s">
        <v>19</v>
      </c>
      <c r="F131" s="248" t="s">
        <v>2294</v>
      </c>
      <c r="G131" s="246"/>
      <c r="H131" s="249">
        <v>2</v>
      </c>
      <c r="I131" s="250"/>
      <c r="J131" s="246"/>
      <c r="K131" s="246"/>
      <c r="L131" s="251"/>
      <c r="M131" s="252"/>
      <c r="N131" s="253"/>
      <c r="O131" s="253"/>
      <c r="P131" s="253"/>
      <c r="Q131" s="253"/>
      <c r="R131" s="253"/>
      <c r="S131" s="253"/>
      <c r="T131" s="254"/>
      <c r="U131" s="13"/>
      <c r="V131" s="13"/>
      <c r="W131" s="13"/>
      <c r="X131" s="13"/>
      <c r="Y131" s="13"/>
      <c r="Z131" s="13"/>
      <c r="AA131" s="13"/>
      <c r="AB131" s="13"/>
      <c r="AC131" s="13"/>
      <c r="AD131" s="13"/>
      <c r="AE131" s="13"/>
      <c r="AT131" s="255" t="s">
        <v>173</v>
      </c>
      <c r="AU131" s="255" t="s">
        <v>86</v>
      </c>
      <c r="AV131" s="13" t="s">
        <v>86</v>
      </c>
      <c r="AW131" s="13" t="s">
        <v>37</v>
      </c>
      <c r="AX131" s="13" t="s">
        <v>76</v>
      </c>
      <c r="AY131" s="255" t="s">
        <v>162</v>
      </c>
    </row>
    <row r="132" s="15" customFormat="1">
      <c r="A132" s="15"/>
      <c r="B132" s="267"/>
      <c r="C132" s="268"/>
      <c r="D132" s="241" t="s">
        <v>173</v>
      </c>
      <c r="E132" s="269" t="s">
        <v>19</v>
      </c>
      <c r="F132" s="270" t="s">
        <v>177</v>
      </c>
      <c r="G132" s="268"/>
      <c r="H132" s="271">
        <v>4</v>
      </c>
      <c r="I132" s="272"/>
      <c r="J132" s="268"/>
      <c r="K132" s="268"/>
      <c r="L132" s="273"/>
      <c r="M132" s="274"/>
      <c r="N132" s="275"/>
      <c r="O132" s="275"/>
      <c r="P132" s="275"/>
      <c r="Q132" s="275"/>
      <c r="R132" s="275"/>
      <c r="S132" s="275"/>
      <c r="T132" s="276"/>
      <c r="U132" s="15"/>
      <c r="V132" s="15"/>
      <c r="W132" s="15"/>
      <c r="X132" s="15"/>
      <c r="Y132" s="15"/>
      <c r="Z132" s="15"/>
      <c r="AA132" s="15"/>
      <c r="AB132" s="15"/>
      <c r="AC132" s="15"/>
      <c r="AD132" s="15"/>
      <c r="AE132" s="15"/>
      <c r="AT132" s="277" t="s">
        <v>173</v>
      </c>
      <c r="AU132" s="277" t="s">
        <v>86</v>
      </c>
      <c r="AV132" s="15" t="s">
        <v>169</v>
      </c>
      <c r="AW132" s="15" t="s">
        <v>37</v>
      </c>
      <c r="AX132" s="15" t="s">
        <v>84</v>
      </c>
      <c r="AY132" s="277" t="s">
        <v>162</v>
      </c>
    </row>
    <row r="133" s="2" customFormat="1" ht="16.5" customHeight="1">
      <c r="A133" s="40"/>
      <c r="B133" s="41"/>
      <c r="C133" s="288" t="s">
        <v>298</v>
      </c>
      <c r="D133" s="288" t="s">
        <v>346</v>
      </c>
      <c r="E133" s="289" t="s">
        <v>2295</v>
      </c>
      <c r="F133" s="290" t="s">
        <v>2296</v>
      </c>
      <c r="G133" s="291" t="s">
        <v>390</v>
      </c>
      <c r="H133" s="292">
        <v>2</v>
      </c>
      <c r="I133" s="293"/>
      <c r="J133" s="294">
        <f>ROUND(I133*H133,2)</f>
        <v>0</v>
      </c>
      <c r="K133" s="290" t="s">
        <v>19</v>
      </c>
      <c r="L133" s="295"/>
      <c r="M133" s="296" t="s">
        <v>19</v>
      </c>
      <c r="N133" s="297" t="s">
        <v>47</v>
      </c>
      <c r="O133" s="86"/>
      <c r="P133" s="237">
        <f>O133*H133</f>
        <v>0</v>
      </c>
      <c r="Q133" s="237">
        <v>0.00048000000000000001</v>
      </c>
      <c r="R133" s="237">
        <f>Q133*H133</f>
        <v>0.00096000000000000002</v>
      </c>
      <c r="S133" s="237">
        <v>0</v>
      </c>
      <c r="T133" s="238">
        <f>S133*H133</f>
        <v>0</v>
      </c>
      <c r="U133" s="40"/>
      <c r="V133" s="40"/>
      <c r="W133" s="40"/>
      <c r="X133" s="40"/>
      <c r="Y133" s="40"/>
      <c r="Z133" s="40"/>
      <c r="AA133" s="40"/>
      <c r="AB133" s="40"/>
      <c r="AC133" s="40"/>
      <c r="AD133" s="40"/>
      <c r="AE133" s="40"/>
      <c r="AR133" s="239" t="s">
        <v>552</v>
      </c>
      <c r="AT133" s="239" t="s">
        <v>346</v>
      </c>
      <c r="AU133" s="239" t="s">
        <v>86</v>
      </c>
      <c r="AY133" s="19" t="s">
        <v>162</v>
      </c>
      <c r="BE133" s="240">
        <f>IF(N133="základní",J133,0)</f>
        <v>0</v>
      </c>
      <c r="BF133" s="240">
        <f>IF(N133="snížená",J133,0)</f>
        <v>0</v>
      </c>
      <c r="BG133" s="240">
        <f>IF(N133="zákl. přenesená",J133,0)</f>
        <v>0</v>
      </c>
      <c r="BH133" s="240">
        <f>IF(N133="sníž. přenesená",J133,0)</f>
        <v>0</v>
      </c>
      <c r="BI133" s="240">
        <f>IF(N133="nulová",J133,0)</f>
        <v>0</v>
      </c>
      <c r="BJ133" s="19" t="s">
        <v>84</v>
      </c>
      <c r="BK133" s="240">
        <f>ROUND(I133*H133,2)</f>
        <v>0</v>
      </c>
      <c r="BL133" s="19" t="s">
        <v>519</v>
      </c>
      <c r="BM133" s="239" t="s">
        <v>2297</v>
      </c>
    </row>
    <row r="134" s="13" customFormat="1">
      <c r="A134" s="13"/>
      <c r="B134" s="245"/>
      <c r="C134" s="246"/>
      <c r="D134" s="241" t="s">
        <v>173</v>
      </c>
      <c r="E134" s="247" t="s">
        <v>19</v>
      </c>
      <c r="F134" s="248" t="s">
        <v>2298</v>
      </c>
      <c r="G134" s="246"/>
      <c r="H134" s="249">
        <v>2</v>
      </c>
      <c r="I134" s="250"/>
      <c r="J134" s="246"/>
      <c r="K134" s="246"/>
      <c r="L134" s="251"/>
      <c r="M134" s="252"/>
      <c r="N134" s="253"/>
      <c r="O134" s="253"/>
      <c r="P134" s="253"/>
      <c r="Q134" s="253"/>
      <c r="R134" s="253"/>
      <c r="S134" s="253"/>
      <c r="T134" s="254"/>
      <c r="U134" s="13"/>
      <c r="V134" s="13"/>
      <c r="W134" s="13"/>
      <c r="X134" s="13"/>
      <c r="Y134" s="13"/>
      <c r="Z134" s="13"/>
      <c r="AA134" s="13"/>
      <c r="AB134" s="13"/>
      <c r="AC134" s="13"/>
      <c r="AD134" s="13"/>
      <c r="AE134" s="13"/>
      <c r="AT134" s="255" t="s">
        <v>173</v>
      </c>
      <c r="AU134" s="255" t="s">
        <v>86</v>
      </c>
      <c r="AV134" s="13" t="s">
        <v>86</v>
      </c>
      <c r="AW134" s="13" t="s">
        <v>37</v>
      </c>
      <c r="AX134" s="13" t="s">
        <v>84</v>
      </c>
      <c r="AY134" s="255" t="s">
        <v>162</v>
      </c>
    </row>
    <row r="135" s="2" customFormat="1" ht="21.75" customHeight="1">
      <c r="A135" s="40"/>
      <c r="B135" s="41"/>
      <c r="C135" s="288" t="s">
        <v>305</v>
      </c>
      <c r="D135" s="288" t="s">
        <v>346</v>
      </c>
      <c r="E135" s="289" t="s">
        <v>2299</v>
      </c>
      <c r="F135" s="290" t="s">
        <v>2300</v>
      </c>
      <c r="G135" s="291" t="s">
        <v>390</v>
      </c>
      <c r="H135" s="292">
        <v>2</v>
      </c>
      <c r="I135" s="293"/>
      <c r="J135" s="294">
        <f>ROUND(I135*H135,2)</f>
        <v>0</v>
      </c>
      <c r="K135" s="290" t="s">
        <v>19</v>
      </c>
      <c r="L135" s="295"/>
      <c r="M135" s="296" t="s">
        <v>19</v>
      </c>
      <c r="N135" s="297" t="s">
        <v>47</v>
      </c>
      <c r="O135" s="86"/>
      <c r="P135" s="237">
        <f>O135*H135</f>
        <v>0</v>
      </c>
      <c r="Q135" s="237">
        <v>0.0015</v>
      </c>
      <c r="R135" s="237">
        <f>Q135*H135</f>
        <v>0.0030000000000000001</v>
      </c>
      <c r="S135" s="237">
        <v>0</v>
      </c>
      <c r="T135" s="238">
        <f>S135*H135</f>
        <v>0</v>
      </c>
      <c r="U135" s="40"/>
      <c r="V135" s="40"/>
      <c r="W135" s="40"/>
      <c r="X135" s="40"/>
      <c r="Y135" s="40"/>
      <c r="Z135" s="40"/>
      <c r="AA135" s="40"/>
      <c r="AB135" s="40"/>
      <c r="AC135" s="40"/>
      <c r="AD135" s="40"/>
      <c r="AE135" s="40"/>
      <c r="AR135" s="239" t="s">
        <v>552</v>
      </c>
      <c r="AT135" s="239" t="s">
        <v>346</v>
      </c>
      <c r="AU135" s="239" t="s">
        <v>86</v>
      </c>
      <c r="AY135" s="19" t="s">
        <v>162</v>
      </c>
      <c r="BE135" s="240">
        <f>IF(N135="základní",J135,0)</f>
        <v>0</v>
      </c>
      <c r="BF135" s="240">
        <f>IF(N135="snížená",J135,0)</f>
        <v>0</v>
      </c>
      <c r="BG135" s="240">
        <f>IF(N135="zákl. přenesená",J135,0)</f>
        <v>0</v>
      </c>
      <c r="BH135" s="240">
        <f>IF(N135="sníž. přenesená",J135,0)</f>
        <v>0</v>
      </c>
      <c r="BI135" s="240">
        <f>IF(N135="nulová",J135,0)</f>
        <v>0</v>
      </c>
      <c r="BJ135" s="19" t="s">
        <v>84</v>
      </c>
      <c r="BK135" s="240">
        <f>ROUND(I135*H135,2)</f>
        <v>0</v>
      </c>
      <c r="BL135" s="19" t="s">
        <v>519</v>
      </c>
      <c r="BM135" s="239" t="s">
        <v>2301</v>
      </c>
    </row>
    <row r="136" s="13" customFormat="1">
      <c r="A136" s="13"/>
      <c r="B136" s="245"/>
      <c r="C136" s="246"/>
      <c r="D136" s="241" t="s">
        <v>173</v>
      </c>
      <c r="E136" s="247" t="s">
        <v>19</v>
      </c>
      <c r="F136" s="248" t="s">
        <v>2298</v>
      </c>
      <c r="G136" s="246"/>
      <c r="H136" s="249">
        <v>2</v>
      </c>
      <c r="I136" s="250"/>
      <c r="J136" s="246"/>
      <c r="K136" s="246"/>
      <c r="L136" s="251"/>
      <c r="M136" s="252"/>
      <c r="N136" s="253"/>
      <c r="O136" s="253"/>
      <c r="P136" s="253"/>
      <c r="Q136" s="253"/>
      <c r="R136" s="253"/>
      <c r="S136" s="253"/>
      <c r="T136" s="254"/>
      <c r="U136" s="13"/>
      <c r="V136" s="13"/>
      <c r="W136" s="13"/>
      <c r="X136" s="13"/>
      <c r="Y136" s="13"/>
      <c r="Z136" s="13"/>
      <c r="AA136" s="13"/>
      <c r="AB136" s="13"/>
      <c r="AC136" s="13"/>
      <c r="AD136" s="13"/>
      <c r="AE136" s="13"/>
      <c r="AT136" s="255" t="s">
        <v>173</v>
      </c>
      <c r="AU136" s="255" t="s">
        <v>86</v>
      </c>
      <c r="AV136" s="13" t="s">
        <v>86</v>
      </c>
      <c r="AW136" s="13" t="s">
        <v>37</v>
      </c>
      <c r="AX136" s="13" t="s">
        <v>84</v>
      </c>
      <c r="AY136" s="255" t="s">
        <v>162</v>
      </c>
    </row>
    <row r="137" s="2" customFormat="1" ht="16.5" customHeight="1">
      <c r="A137" s="40"/>
      <c r="B137" s="41"/>
      <c r="C137" s="228" t="s">
        <v>310</v>
      </c>
      <c r="D137" s="228" t="s">
        <v>164</v>
      </c>
      <c r="E137" s="229" t="s">
        <v>2302</v>
      </c>
      <c r="F137" s="230" t="s">
        <v>2303</v>
      </c>
      <c r="G137" s="231" t="s">
        <v>390</v>
      </c>
      <c r="H137" s="232">
        <v>10</v>
      </c>
      <c r="I137" s="233"/>
      <c r="J137" s="234">
        <f>ROUND(I137*H137,2)</f>
        <v>0</v>
      </c>
      <c r="K137" s="230" t="s">
        <v>19</v>
      </c>
      <c r="L137" s="46"/>
      <c r="M137" s="235" t="s">
        <v>19</v>
      </c>
      <c r="N137" s="236" t="s">
        <v>47</v>
      </c>
      <c r="O137" s="86"/>
      <c r="P137" s="237">
        <f>O137*H137</f>
        <v>0</v>
      </c>
      <c r="Q137" s="237">
        <v>0</v>
      </c>
      <c r="R137" s="237">
        <f>Q137*H137</f>
        <v>0</v>
      </c>
      <c r="S137" s="237">
        <v>0</v>
      </c>
      <c r="T137" s="238">
        <f>S137*H137</f>
        <v>0</v>
      </c>
      <c r="U137" s="40"/>
      <c r="V137" s="40"/>
      <c r="W137" s="40"/>
      <c r="X137" s="40"/>
      <c r="Y137" s="40"/>
      <c r="Z137" s="40"/>
      <c r="AA137" s="40"/>
      <c r="AB137" s="40"/>
      <c r="AC137" s="40"/>
      <c r="AD137" s="40"/>
      <c r="AE137" s="40"/>
      <c r="AR137" s="239" t="s">
        <v>519</v>
      </c>
      <c r="AT137" s="239" t="s">
        <v>164</v>
      </c>
      <c r="AU137" s="239" t="s">
        <v>86</v>
      </c>
      <c r="AY137" s="19" t="s">
        <v>162</v>
      </c>
      <c r="BE137" s="240">
        <f>IF(N137="základní",J137,0)</f>
        <v>0</v>
      </c>
      <c r="BF137" s="240">
        <f>IF(N137="snížená",J137,0)</f>
        <v>0</v>
      </c>
      <c r="BG137" s="240">
        <f>IF(N137="zákl. přenesená",J137,0)</f>
        <v>0</v>
      </c>
      <c r="BH137" s="240">
        <f>IF(N137="sníž. přenesená",J137,0)</f>
        <v>0</v>
      </c>
      <c r="BI137" s="240">
        <f>IF(N137="nulová",J137,0)</f>
        <v>0</v>
      </c>
      <c r="BJ137" s="19" t="s">
        <v>84</v>
      </c>
      <c r="BK137" s="240">
        <f>ROUND(I137*H137,2)</f>
        <v>0</v>
      </c>
      <c r="BL137" s="19" t="s">
        <v>519</v>
      </c>
      <c r="BM137" s="239" t="s">
        <v>2304</v>
      </c>
    </row>
    <row r="138" s="13" customFormat="1">
      <c r="A138" s="13"/>
      <c r="B138" s="245"/>
      <c r="C138" s="246"/>
      <c r="D138" s="241" t="s">
        <v>173</v>
      </c>
      <c r="E138" s="247" t="s">
        <v>19</v>
      </c>
      <c r="F138" s="248" t="s">
        <v>2305</v>
      </c>
      <c r="G138" s="246"/>
      <c r="H138" s="249">
        <v>6</v>
      </c>
      <c r="I138" s="250"/>
      <c r="J138" s="246"/>
      <c r="K138" s="246"/>
      <c r="L138" s="251"/>
      <c r="M138" s="252"/>
      <c r="N138" s="253"/>
      <c r="O138" s="253"/>
      <c r="P138" s="253"/>
      <c r="Q138" s="253"/>
      <c r="R138" s="253"/>
      <c r="S138" s="253"/>
      <c r="T138" s="254"/>
      <c r="U138" s="13"/>
      <c r="V138" s="13"/>
      <c r="W138" s="13"/>
      <c r="X138" s="13"/>
      <c r="Y138" s="13"/>
      <c r="Z138" s="13"/>
      <c r="AA138" s="13"/>
      <c r="AB138" s="13"/>
      <c r="AC138" s="13"/>
      <c r="AD138" s="13"/>
      <c r="AE138" s="13"/>
      <c r="AT138" s="255" t="s">
        <v>173</v>
      </c>
      <c r="AU138" s="255" t="s">
        <v>86</v>
      </c>
      <c r="AV138" s="13" t="s">
        <v>86</v>
      </c>
      <c r="AW138" s="13" t="s">
        <v>37</v>
      </c>
      <c r="AX138" s="13" t="s">
        <v>76</v>
      </c>
      <c r="AY138" s="255" t="s">
        <v>162</v>
      </c>
    </row>
    <row r="139" s="13" customFormat="1">
      <c r="A139" s="13"/>
      <c r="B139" s="245"/>
      <c r="C139" s="246"/>
      <c r="D139" s="241" t="s">
        <v>173</v>
      </c>
      <c r="E139" s="247" t="s">
        <v>19</v>
      </c>
      <c r="F139" s="248" t="s">
        <v>2306</v>
      </c>
      <c r="G139" s="246"/>
      <c r="H139" s="249">
        <v>2</v>
      </c>
      <c r="I139" s="250"/>
      <c r="J139" s="246"/>
      <c r="K139" s="246"/>
      <c r="L139" s="251"/>
      <c r="M139" s="252"/>
      <c r="N139" s="253"/>
      <c r="O139" s="253"/>
      <c r="P139" s="253"/>
      <c r="Q139" s="253"/>
      <c r="R139" s="253"/>
      <c r="S139" s="253"/>
      <c r="T139" s="254"/>
      <c r="U139" s="13"/>
      <c r="V139" s="13"/>
      <c r="W139" s="13"/>
      <c r="X139" s="13"/>
      <c r="Y139" s="13"/>
      <c r="Z139" s="13"/>
      <c r="AA139" s="13"/>
      <c r="AB139" s="13"/>
      <c r="AC139" s="13"/>
      <c r="AD139" s="13"/>
      <c r="AE139" s="13"/>
      <c r="AT139" s="255" t="s">
        <v>173</v>
      </c>
      <c r="AU139" s="255" t="s">
        <v>86</v>
      </c>
      <c r="AV139" s="13" t="s">
        <v>86</v>
      </c>
      <c r="AW139" s="13" t="s">
        <v>37</v>
      </c>
      <c r="AX139" s="13" t="s">
        <v>76</v>
      </c>
      <c r="AY139" s="255" t="s">
        <v>162</v>
      </c>
    </row>
    <row r="140" s="13" customFormat="1">
      <c r="A140" s="13"/>
      <c r="B140" s="245"/>
      <c r="C140" s="246"/>
      <c r="D140" s="241" t="s">
        <v>173</v>
      </c>
      <c r="E140" s="247" t="s">
        <v>19</v>
      </c>
      <c r="F140" s="248" t="s">
        <v>2307</v>
      </c>
      <c r="G140" s="246"/>
      <c r="H140" s="249">
        <v>2</v>
      </c>
      <c r="I140" s="250"/>
      <c r="J140" s="246"/>
      <c r="K140" s="246"/>
      <c r="L140" s="251"/>
      <c r="M140" s="252"/>
      <c r="N140" s="253"/>
      <c r="O140" s="253"/>
      <c r="P140" s="253"/>
      <c r="Q140" s="253"/>
      <c r="R140" s="253"/>
      <c r="S140" s="253"/>
      <c r="T140" s="254"/>
      <c r="U140" s="13"/>
      <c r="V140" s="13"/>
      <c r="W140" s="13"/>
      <c r="X140" s="13"/>
      <c r="Y140" s="13"/>
      <c r="Z140" s="13"/>
      <c r="AA140" s="13"/>
      <c r="AB140" s="13"/>
      <c r="AC140" s="13"/>
      <c r="AD140" s="13"/>
      <c r="AE140" s="13"/>
      <c r="AT140" s="255" t="s">
        <v>173</v>
      </c>
      <c r="AU140" s="255" t="s">
        <v>86</v>
      </c>
      <c r="AV140" s="13" t="s">
        <v>86</v>
      </c>
      <c r="AW140" s="13" t="s">
        <v>37</v>
      </c>
      <c r="AX140" s="13" t="s">
        <v>76</v>
      </c>
      <c r="AY140" s="255" t="s">
        <v>162</v>
      </c>
    </row>
    <row r="141" s="15" customFormat="1">
      <c r="A141" s="15"/>
      <c r="B141" s="267"/>
      <c r="C141" s="268"/>
      <c r="D141" s="241" t="s">
        <v>173</v>
      </c>
      <c r="E141" s="269" t="s">
        <v>19</v>
      </c>
      <c r="F141" s="270" t="s">
        <v>177</v>
      </c>
      <c r="G141" s="268"/>
      <c r="H141" s="271">
        <v>10</v>
      </c>
      <c r="I141" s="272"/>
      <c r="J141" s="268"/>
      <c r="K141" s="268"/>
      <c r="L141" s="273"/>
      <c r="M141" s="274"/>
      <c r="N141" s="275"/>
      <c r="O141" s="275"/>
      <c r="P141" s="275"/>
      <c r="Q141" s="275"/>
      <c r="R141" s="275"/>
      <c r="S141" s="275"/>
      <c r="T141" s="276"/>
      <c r="U141" s="15"/>
      <c r="V141" s="15"/>
      <c r="W141" s="15"/>
      <c r="X141" s="15"/>
      <c r="Y141" s="15"/>
      <c r="Z141" s="15"/>
      <c r="AA141" s="15"/>
      <c r="AB141" s="15"/>
      <c r="AC141" s="15"/>
      <c r="AD141" s="15"/>
      <c r="AE141" s="15"/>
      <c r="AT141" s="277" t="s">
        <v>173</v>
      </c>
      <c r="AU141" s="277" t="s">
        <v>86</v>
      </c>
      <c r="AV141" s="15" t="s">
        <v>169</v>
      </c>
      <c r="AW141" s="15" t="s">
        <v>37</v>
      </c>
      <c r="AX141" s="15" t="s">
        <v>84</v>
      </c>
      <c r="AY141" s="277" t="s">
        <v>162</v>
      </c>
    </row>
    <row r="142" s="2" customFormat="1" ht="16.5" customHeight="1">
      <c r="A142" s="40"/>
      <c r="B142" s="41"/>
      <c r="C142" s="288" t="s">
        <v>318</v>
      </c>
      <c r="D142" s="288" t="s">
        <v>346</v>
      </c>
      <c r="E142" s="289" t="s">
        <v>2308</v>
      </c>
      <c r="F142" s="290" t="s">
        <v>2309</v>
      </c>
      <c r="G142" s="291" t="s">
        <v>390</v>
      </c>
      <c r="H142" s="292">
        <v>6</v>
      </c>
      <c r="I142" s="293"/>
      <c r="J142" s="294">
        <f>ROUND(I142*H142,2)</f>
        <v>0</v>
      </c>
      <c r="K142" s="290" t="s">
        <v>19</v>
      </c>
      <c r="L142" s="295"/>
      <c r="M142" s="296" t="s">
        <v>19</v>
      </c>
      <c r="N142" s="297" t="s">
        <v>47</v>
      </c>
      <c r="O142" s="86"/>
      <c r="P142" s="237">
        <f>O142*H142</f>
        <v>0</v>
      </c>
      <c r="Q142" s="237">
        <v>0.00048000000000000001</v>
      </c>
      <c r="R142" s="237">
        <f>Q142*H142</f>
        <v>0.0028800000000000002</v>
      </c>
      <c r="S142" s="237">
        <v>0</v>
      </c>
      <c r="T142" s="238">
        <f>S142*H142</f>
        <v>0</v>
      </c>
      <c r="U142" s="40"/>
      <c r="V142" s="40"/>
      <c r="W142" s="40"/>
      <c r="X142" s="40"/>
      <c r="Y142" s="40"/>
      <c r="Z142" s="40"/>
      <c r="AA142" s="40"/>
      <c r="AB142" s="40"/>
      <c r="AC142" s="40"/>
      <c r="AD142" s="40"/>
      <c r="AE142" s="40"/>
      <c r="AR142" s="239" t="s">
        <v>552</v>
      </c>
      <c r="AT142" s="239" t="s">
        <v>346</v>
      </c>
      <c r="AU142" s="239" t="s">
        <v>86</v>
      </c>
      <c r="AY142" s="19" t="s">
        <v>162</v>
      </c>
      <c r="BE142" s="240">
        <f>IF(N142="základní",J142,0)</f>
        <v>0</v>
      </c>
      <c r="BF142" s="240">
        <f>IF(N142="snížená",J142,0)</f>
        <v>0</v>
      </c>
      <c r="BG142" s="240">
        <f>IF(N142="zákl. přenesená",J142,0)</f>
        <v>0</v>
      </c>
      <c r="BH142" s="240">
        <f>IF(N142="sníž. přenesená",J142,0)</f>
        <v>0</v>
      </c>
      <c r="BI142" s="240">
        <f>IF(N142="nulová",J142,0)</f>
        <v>0</v>
      </c>
      <c r="BJ142" s="19" t="s">
        <v>84</v>
      </c>
      <c r="BK142" s="240">
        <f>ROUND(I142*H142,2)</f>
        <v>0</v>
      </c>
      <c r="BL142" s="19" t="s">
        <v>519</v>
      </c>
      <c r="BM142" s="239" t="s">
        <v>2310</v>
      </c>
    </row>
    <row r="143" s="2" customFormat="1" ht="16.5" customHeight="1">
      <c r="A143" s="40"/>
      <c r="B143" s="41"/>
      <c r="C143" s="288" t="s">
        <v>324</v>
      </c>
      <c r="D143" s="288" t="s">
        <v>346</v>
      </c>
      <c r="E143" s="289" t="s">
        <v>2311</v>
      </c>
      <c r="F143" s="290" t="s">
        <v>2312</v>
      </c>
      <c r="G143" s="291" t="s">
        <v>390</v>
      </c>
      <c r="H143" s="292">
        <v>2</v>
      </c>
      <c r="I143" s="293"/>
      <c r="J143" s="294">
        <f>ROUND(I143*H143,2)</f>
        <v>0</v>
      </c>
      <c r="K143" s="290" t="s">
        <v>19</v>
      </c>
      <c r="L143" s="295"/>
      <c r="M143" s="296" t="s">
        <v>19</v>
      </c>
      <c r="N143" s="297" t="s">
        <v>47</v>
      </c>
      <c r="O143" s="86"/>
      <c r="P143" s="237">
        <f>O143*H143</f>
        <v>0</v>
      </c>
      <c r="Q143" s="237">
        <v>0.00048000000000000001</v>
      </c>
      <c r="R143" s="237">
        <f>Q143*H143</f>
        <v>0.00096000000000000002</v>
      </c>
      <c r="S143" s="237">
        <v>0</v>
      </c>
      <c r="T143" s="238">
        <f>S143*H143</f>
        <v>0</v>
      </c>
      <c r="U143" s="40"/>
      <c r="V143" s="40"/>
      <c r="W143" s="40"/>
      <c r="X143" s="40"/>
      <c r="Y143" s="40"/>
      <c r="Z143" s="40"/>
      <c r="AA143" s="40"/>
      <c r="AB143" s="40"/>
      <c r="AC143" s="40"/>
      <c r="AD143" s="40"/>
      <c r="AE143" s="40"/>
      <c r="AR143" s="239" t="s">
        <v>552</v>
      </c>
      <c r="AT143" s="239" t="s">
        <v>346</v>
      </c>
      <c r="AU143" s="239" t="s">
        <v>86</v>
      </c>
      <c r="AY143" s="19" t="s">
        <v>162</v>
      </c>
      <c r="BE143" s="240">
        <f>IF(N143="základní",J143,0)</f>
        <v>0</v>
      </c>
      <c r="BF143" s="240">
        <f>IF(N143="snížená",J143,0)</f>
        <v>0</v>
      </c>
      <c r="BG143" s="240">
        <f>IF(N143="zákl. přenesená",J143,0)</f>
        <v>0</v>
      </c>
      <c r="BH143" s="240">
        <f>IF(N143="sníž. přenesená",J143,0)</f>
        <v>0</v>
      </c>
      <c r="BI143" s="240">
        <f>IF(N143="nulová",J143,0)</f>
        <v>0</v>
      </c>
      <c r="BJ143" s="19" t="s">
        <v>84</v>
      </c>
      <c r="BK143" s="240">
        <f>ROUND(I143*H143,2)</f>
        <v>0</v>
      </c>
      <c r="BL143" s="19" t="s">
        <v>519</v>
      </c>
      <c r="BM143" s="239" t="s">
        <v>2313</v>
      </c>
    </row>
    <row r="144" s="2" customFormat="1" ht="16.5" customHeight="1">
      <c r="A144" s="40"/>
      <c r="B144" s="41"/>
      <c r="C144" s="288" t="s">
        <v>331</v>
      </c>
      <c r="D144" s="288" t="s">
        <v>346</v>
      </c>
      <c r="E144" s="289" t="s">
        <v>2314</v>
      </c>
      <c r="F144" s="290" t="s">
        <v>2315</v>
      </c>
      <c r="G144" s="291" t="s">
        <v>390</v>
      </c>
      <c r="H144" s="292">
        <v>1</v>
      </c>
      <c r="I144" s="293"/>
      <c r="J144" s="294">
        <f>ROUND(I144*H144,2)</f>
        <v>0</v>
      </c>
      <c r="K144" s="290" t="s">
        <v>19</v>
      </c>
      <c r="L144" s="295"/>
      <c r="M144" s="296" t="s">
        <v>19</v>
      </c>
      <c r="N144" s="297" t="s">
        <v>47</v>
      </c>
      <c r="O144" s="86"/>
      <c r="P144" s="237">
        <f>O144*H144</f>
        <v>0</v>
      </c>
      <c r="Q144" s="237">
        <v>0.00048000000000000001</v>
      </c>
      <c r="R144" s="237">
        <f>Q144*H144</f>
        <v>0.00048000000000000001</v>
      </c>
      <c r="S144" s="237">
        <v>0</v>
      </c>
      <c r="T144" s="238">
        <f>S144*H144</f>
        <v>0</v>
      </c>
      <c r="U144" s="40"/>
      <c r="V144" s="40"/>
      <c r="W144" s="40"/>
      <c r="X144" s="40"/>
      <c r="Y144" s="40"/>
      <c r="Z144" s="40"/>
      <c r="AA144" s="40"/>
      <c r="AB144" s="40"/>
      <c r="AC144" s="40"/>
      <c r="AD144" s="40"/>
      <c r="AE144" s="40"/>
      <c r="AR144" s="239" t="s">
        <v>552</v>
      </c>
      <c r="AT144" s="239" t="s">
        <v>346</v>
      </c>
      <c r="AU144" s="239" t="s">
        <v>86</v>
      </c>
      <c r="AY144" s="19" t="s">
        <v>162</v>
      </c>
      <c r="BE144" s="240">
        <f>IF(N144="základní",J144,0)</f>
        <v>0</v>
      </c>
      <c r="BF144" s="240">
        <f>IF(N144="snížená",J144,0)</f>
        <v>0</v>
      </c>
      <c r="BG144" s="240">
        <f>IF(N144="zákl. přenesená",J144,0)</f>
        <v>0</v>
      </c>
      <c r="BH144" s="240">
        <f>IF(N144="sníž. přenesená",J144,0)</f>
        <v>0</v>
      </c>
      <c r="BI144" s="240">
        <f>IF(N144="nulová",J144,0)</f>
        <v>0</v>
      </c>
      <c r="BJ144" s="19" t="s">
        <v>84</v>
      </c>
      <c r="BK144" s="240">
        <f>ROUND(I144*H144,2)</f>
        <v>0</v>
      </c>
      <c r="BL144" s="19" t="s">
        <v>519</v>
      </c>
      <c r="BM144" s="239" t="s">
        <v>2316</v>
      </c>
    </row>
    <row r="145" s="2" customFormat="1" ht="16.5" customHeight="1">
      <c r="A145" s="40"/>
      <c r="B145" s="41"/>
      <c r="C145" s="288" t="s">
        <v>338</v>
      </c>
      <c r="D145" s="288" t="s">
        <v>346</v>
      </c>
      <c r="E145" s="289" t="s">
        <v>2317</v>
      </c>
      <c r="F145" s="290" t="s">
        <v>2318</v>
      </c>
      <c r="G145" s="291" t="s">
        <v>390</v>
      </c>
      <c r="H145" s="292">
        <v>1</v>
      </c>
      <c r="I145" s="293"/>
      <c r="J145" s="294">
        <f>ROUND(I145*H145,2)</f>
        <v>0</v>
      </c>
      <c r="K145" s="290" t="s">
        <v>19</v>
      </c>
      <c r="L145" s="295"/>
      <c r="M145" s="296" t="s">
        <v>19</v>
      </c>
      <c r="N145" s="297" t="s">
        <v>47</v>
      </c>
      <c r="O145" s="86"/>
      <c r="P145" s="237">
        <f>O145*H145</f>
        <v>0</v>
      </c>
      <c r="Q145" s="237">
        <v>0.00048000000000000001</v>
      </c>
      <c r="R145" s="237">
        <f>Q145*H145</f>
        <v>0.00048000000000000001</v>
      </c>
      <c r="S145" s="237">
        <v>0</v>
      </c>
      <c r="T145" s="238">
        <f>S145*H145</f>
        <v>0</v>
      </c>
      <c r="U145" s="40"/>
      <c r="V145" s="40"/>
      <c r="W145" s="40"/>
      <c r="X145" s="40"/>
      <c r="Y145" s="40"/>
      <c r="Z145" s="40"/>
      <c r="AA145" s="40"/>
      <c r="AB145" s="40"/>
      <c r="AC145" s="40"/>
      <c r="AD145" s="40"/>
      <c r="AE145" s="40"/>
      <c r="AR145" s="239" t="s">
        <v>86</v>
      </c>
      <c r="AT145" s="239" t="s">
        <v>346</v>
      </c>
      <c r="AU145" s="239" t="s">
        <v>86</v>
      </c>
      <c r="AY145" s="19" t="s">
        <v>162</v>
      </c>
      <c r="BE145" s="240">
        <f>IF(N145="základní",J145,0)</f>
        <v>0</v>
      </c>
      <c r="BF145" s="240">
        <f>IF(N145="snížená",J145,0)</f>
        <v>0</v>
      </c>
      <c r="BG145" s="240">
        <f>IF(N145="zákl. přenesená",J145,0)</f>
        <v>0</v>
      </c>
      <c r="BH145" s="240">
        <f>IF(N145="sníž. přenesená",J145,0)</f>
        <v>0</v>
      </c>
      <c r="BI145" s="240">
        <f>IF(N145="nulová",J145,0)</f>
        <v>0</v>
      </c>
      <c r="BJ145" s="19" t="s">
        <v>84</v>
      </c>
      <c r="BK145" s="240">
        <f>ROUND(I145*H145,2)</f>
        <v>0</v>
      </c>
      <c r="BL145" s="19" t="s">
        <v>84</v>
      </c>
      <c r="BM145" s="239" t="s">
        <v>2319</v>
      </c>
    </row>
    <row r="146" s="2" customFormat="1" ht="16.5" customHeight="1">
      <c r="A146" s="40"/>
      <c r="B146" s="41"/>
      <c r="C146" s="228" t="s">
        <v>345</v>
      </c>
      <c r="D146" s="228" t="s">
        <v>164</v>
      </c>
      <c r="E146" s="229" t="s">
        <v>744</v>
      </c>
      <c r="F146" s="230" t="s">
        <v>745</v>
      </c>
      <c r="G146" s="231" t="s">
        <v>390</v>
      </c>
      <c r="H146" s="232">
        <v>10</v>
      </c>
      <c r="I146" s="233"/>
      <c r="J146" s="234">
        <f>ROUND(I146*H146,2)</f>
        <v>0</v>
      </c>
      <c r="K146" s="230" t="s">
        <v>19</v>
      </c>
      <c r="L146" s="46"/>
      <c r="M146" s="235" t="s">
        <v>19</v>
      </c>
      <c r="N146" s="236" t="s">
        <v>47</v>
      </c>
      <c r="O146" s="86"/>
      <c r="P146" s="237">
        <f>O146*H146</f>
        <v>0</v>
      </c>
      <c r="Q146" s="237">
        <v>0</v>
      </c>
      <c r="R146" s="237">
        <f>Q146*H146</f>
        <v>0</v>
      </c>
      <c r="S146" s="237">
        <v>0</v>
      </c>
      <c r="T146" s="238">
        <f>S146*H146</f>
        <v>0</v>
      </c>
      <c r="U146" s="40"/>
      <c r="V146" s="40"/>
      <c r="W146" s="40"/>
      <c r="X146" s="40"/>
      <c r="Y146" s="40"/>
      <c r="Z146" s="40"/>
      <c r="AA146" s="40"/>
      <c r="AB146" s="40"/>
      <c r="AC146" s="40"/>
      <c r="AD146" s="40"/>
      <c r="AE146" s="40"/>
      <c r="AR146" s="239" t="s">
        <v>519</v>
      </c>
      <c r="AT146" s="239" t="s">
        <v>164</v>
      </c>
      <c r="AU146" s="239" t="s">
        <v>86</v>
      </c>
      <c r="AY146" s="19" t="s">
        <v>162</v>
      </c>
      <c r="BE146" s="240">
        <f>IF(N146="základní",J146,0)</f>
        <v>0</v>
      </c>
      <c r="BF146" s="240">
        <f>IF(N146="snížená",J146,0)</f>
        <v>0</v>
      </c>
      <c r="BG146" s="240">
        <f>IF(N146="zákl. přenesená",J146,0)</f>
        <v>0</v>
      </c>
      <c r="BH146" s="240">
        <f>IF(N146="sníž. přenesená",J146,0)</f>
        <v>0</v>
      </c>
      <c r="BI146" s="240">
        <f>IF(N146="nulová",J146,0)</f>
        <v>0</v>
      </c>
      <c r="BJ146" s="19" t="s">
        <v>84</v>
      </c>
      <c r="BK146" s="240">
        <f>ROUND(I146*H146,2)</f>
        <v>0</v>
      </c>
      <c r="BL146" s="19" t="s">
        <v>519</v>
      </c>
      <c r="BM146" s="239" t="s">
        <v>2320</v>
      </c>
    </row>
    <row r="147" s="13" customFormat="1">
      <c r="A147" s="13"/>
      <c r="B147" s="245"/>
      <c r="C147" s="246"/>
      <c r="D147" s="241" t="s">
        <v>173</v>
      </c>
      <c r="E147" s="247" t="s">
        <v>19</v>
      </c>
      <c r="F147" s="248" t="s">
        <v>2321</v>
      </c>
      <c r="G147" s="246"/>
      <c r="H147" s="249">
        <v>6</v>
      </c>
      <c r="I147" s="250"/>
      <c r="J147" s="246"/>
      <c r="K147" s="246"/>
      <c r="L147" s="251"/>
      <c r="M147" s="252"/>
      <c r="N147" s="253"/>
      <c r="O147" s="253"/>
      <c r="P147" s="253"/>
      <c r="Q147" s="253"/>
      <c r="R147" s="253"/>
      <c r="S147" s="253"/>
      <c r="T147" s="254"/>
      <c r="U147" s="13"/>
      <c r="V147" s="13"/>
      <c r="W147" s="13"/>
      <c r="X147" s="13"/>
      <c r="Y147" s="13"/>
      <c r="Z147" s="13"/>
      <c r="AA147" s="13"/>
      <c r="AB147" s="13"/>
      <c r="AC147" s="13"/>
      <c r="AD147" s="13"/>
      <c r="AE147" s="13"/>
      <c r="AT147" s="255" t="s">
        <v>173</v>
      </c>
      <c r="AU147" s="255" t="s">
        <v>86</v>
      </c>
      <c r="AV147" s="13" t="s">
        <v>86</v>
      </c>
      <c r="AW147" s="13" t="s">
        <v>37</v>
      </c>
      <c r="AX147" s="13" t="s">
        <v>76</v>
      </c>
      <c r="AY147" s="255" t="s">
        <v>162</v>
      </c>
    </row>
    <row r="148" s="13" customFormat="1">
      <c r="A148" s="13"/>
      <c r="B148" s="245"/>
      <c r="C148" s="246"/>
      <c r="D148" s="241" t="s">
        <v>173</v>
      </c>
      <c r="E148" s="247" t="s">
        <v>19</v>
      </c>
      <c r="F148" s="248" t="s">
        <v>2322</v>
      </c>
      <c r="G148" s="246"/>
      <c r="H148" s="249">
        <v>2</v>
      </c>
      <c r="I148" s="250"/>
      <c r="J148" s="246"/>
      <c r="K148" s="246"/>
      <c r="L148" s="251"/>
      <c r="M148" s="252"/>
      <c r="N148" s="253"/>
      <c r="O148" s="253"/>
      <c r="P148" s="253"/>
      <c r="Q148" s="253"/>
      <c r="R148" s="253"/>
      <c r="S148" s="253"/>
      <c r="T148" s="254"/>
      <c r="U148" s="13"/>
      <c r="V148" s="13"/>
      <c r="W148" s="13"/>
      <c r="X148" s="13"/>
      <c r="Y148" s="13"/>
      <c r="Z148" s="13"/>
      <c r="AA148" s="13"/>
      <c r="AB148" s="13"/>
      <c r="AC148" s="13"/>
      <c r="AD148" s="13"/>
      <c r="AE148" s="13"/>
      <c r="AT148" s="255" t="s">
        <v>173</v>
      </c>
      <c r="AU148" s="255" t="s">
        <v>86</v>
      </c>
      <c r="AV148" s="13" t="s">
        <v>86</v>
      </c>
      <c r="AW148" s="13" t="s">
        <v>37</v>
      </c>
      <c r="AX148" s="13" t="s">
        <v>76</v>
      </c>
      <c r="AY148" s="255" t="s">
        <v>162</v>
      </c>
    </row>
    <row r="149" s="13" customFormat="1">
      <c r="A149" s="13"/>
      <c r="B149" s="245"/>
      <c r="C149" s="246"/>
      <c r="D149" s="241" t="s">
        <v>173</v>
      </c>
      <c r="E149" s="247" t="s">
        <v>19</v>
      </c>
      <c r="F149" s="248" t="s">
        <v>2323</v>
      </c>
      <c r="G149" s="246"/>
      <c r="H149" s="249">
        <v>2</v>
      </c>
      <c r="I149" s="250"/>
      <c r="J149" s="246"/>
      <c r="K149" s="246"/>
      <c r="L149" s="251"/>
      <c r="M149" s="252"/>
      <c r="N149" s="253"/>
      <c r="O149" s="253"/>
      <c r="P149" s="253"/>
      <c r="Q149" s="253"/>
      <c r="R149" s="253"/>
      <c r="S149" s="253"/>
      <c r="T149" s="254"/>
      <c r="U149" s="13"/>
      <c r="V149" s="13"/>
      <c r="W149" s="13"/>
      <c r="X149" s="13"/>
      <c r="Y149" s="13"/>
      <c r="Z149" s="13"/>
      <c r="AA149" s="13"/>
      <c r="AB149" s="13"/>
      <c r="AC149" s="13"/>
      <c r="AD149" s="13"/>
      <c r="AE149" s="13"/>
      <c r="AT149" s="255" t="s">
        <v>173</v>
      </c>
      <c r="AU149" s="255" t="s">
        <v>86</v>
      </c>
      <c r="AV149" s="13" t="s">
        <v>86</v>
      </c>
      <c r="AW149" s="13" t="s">
        <v>37</v>
      </c>
      <c r="AX149" s="13" t="s">
        <v>76</v>
      </c>
      <c r="AY149" s="255" t="s">
        <v>162</v>
      </c>
    </row>
    <row r="150" s="15" customFormat="1">
      <c r="A150" s="15"/>
      <c r="B150" s="267"/>
      <c r="C150" s="268"/>
      <c r="D150" s="241" t="s">
        <v>173</v>
      </c>
      <c r="E150" s="269" t="s">
        <v>19</v>
      </c>
      <c r="F150" s="270" t="s">
        <v>177</v>
      </c>
      <c r="G150" s="268"/>
      <c r="H150" s="271">
        <v>10</v>
      </c>
      <c r="I150" s="272"/>
      <c r="J150" s="268"/>
      <c r="K150" s="268"/>
      <c r="L150" s="273"/>
      <c r="M150" s="274"/>
      <c r="N150" s="275"/>
      <c r="O150" s="275"/>
      <c r="P150" s="275"/>
      <c r="Q150" s="275"/>
      <c r="R150" s="275"/>
      <c r="S150" s="275"/>
      <c r="T150" s="276"/>
      <c r="U150" s="15"/>
      <c r="V150" s="15"/>
      <c r="W150" s="15"/>
      <c r="X150" s="15"/>
      <c r="Y150" s="15"/>
      <c r="Z150" s="15"/>
      <c r="AA150" s="15"/>
      <c r="AB150" s="15"/>
      <c r="AC150" s="15"/>
      <c r="AD150" s="15"/>
      <c r="AE150" s="15"/>
      <c r="AT150" s="277" t="s">
        <v>173</v>
      </c>
      <c r="AU150" s="277" t="s">
        <v>86</v>
      </c>
      <c r="AV150" s="15" t="s">
        <v>169</v>
      </c>
      <c r="AW150" s="15" t="s">
        <v>37</v>
      </c>
      <c r="AX150" s="15" t="s">
        <v>84</v>
      </c>
      <c r="AY150" s="277" t="s">
        <v>162</v>
      </c>
    </row>
    <row r="151" s="2" customFormat="1" ht="16.5" customHeight="1">
      <c r="A151" s="40"/>
      <c r="B151" s="41"/>
      <c r="C151" s="288" t="s">
        <v>351</v>
      </c>
      <c r="D151" s="288" t="s">
        <v>346</v>
      </c>
      <c r="E151" s="289" t="s">
        <v>752</v>
      </c>
      <c r="F151" s="290" t="s">
        <v>753</v>
      </c>
      <c r="G151" s="291" t="s">
        <v>390</v>
      </c>
      <c r="H151" s="292">
        <v>2</v>
      </c>
      <c r="I151" s="293"/>
      <c r="J151" s="294">
        <f>ROUND(I151*H151,2)</f>
        <v>0</v>
      </c>
      <c r="K151" s="290" t="s">
        <v>19</v>
      </c>
      <c r="L151" s="295"/>
      <c r="M151" s="296" t="s">
        <v>19</v>
      </c>
      <c r="N151" s="297" t="s">
        <v>47</v>
      </c>
      <c r="O151" s="86"/>
      <c r="P151" s="237">
        <f>O151*H151</f>
        <v>0</v>
      </c>
      <c r="Q151" s="237">
        <v>0.00048000000000000001</v>
      </c>
      <c r="R151" s="237">
        <f>Q151*H151</f>
        <v>0.00096000000000000002</v>
      </c>
      <c r="S151" s="237">
        <v>0</v>
      </c>
      <c r="T151" s="238">
        <f>S151*H151</f>
        <v>0</v>
      </c>
      <c r="U151" s="40"/>
      <c r="V151" s="40"/>
      <c r="W151" s="40"/>
      <c r="X151" s="40"/>
      <c r="Y151" s="40"/>
      <c r="Z151" s="40"/>
      <c r="AA151" s="40"/>
      <c r="AB151" s="40"/>
      <c r="AC151" s="40"/>
      <c r="AD151" s="40"/>
      <c r="AE151" s="40"/>
      <c r="AR151" s="239" t="s">
        <v>552</v>
      </c>
      <c r="AT151" s="239" t="s">
        <v>346</v>
      </c>
      <c r="AU151" s="239" t="s">
        <v>86</v>
      </c>
      <c r="AY151" s="19" t="s">
        <v>162</v>
      </c>
      <c r="BE151" s="240">
        <f>IF(N151="základní",J151,0)</f>
        <v>0</v>
      </c>
      <c r="BF151" s="240">
        <f>IF(N151="snížená",J151,0)</f>
        <v>0</v>
      </c>
      <c r="BG151" s="240">
        <f>IF(N151="zákl. přenesená",J151,0)</f>
        <v>0</v>
      </c>
      <c r="BH151" s="240">
        <f>IF(N151="sníž. přenesená",J151,0)</f>
        <v>0</v>
      </c>
      <c r="BI151" s="240">
        <f>IF(N151="nulová",J151,0)</f>
        <v>0</v>
      </c>
      <c r="BJ151" s="19" t="s">
        <v>84</v>
      </c>
      <c r="BK151" s="240">
        <f>ROUND(I151*H151,2)</f>
        <v>0</v>
      </c>
      <c r="BL151" s="19" t="s">
        <v>519</v>
      </c>
      <c r="BM151" s="239" t="s">
        <v>2324</v>
      </c>
    </row>
    <row r="152" s="2" customFormat="1" ht="16.5" customHeight="1">
      <c r="A152" s="40"/>
      <c r="B152" s="41"/>
      <c r="C152" s="288" t="s">
        <v>359</v>
      </c>
      <c r="D152" s="288" t="s">
        <v>346</v>
      </c>
      <c r="E152" s="289" t="s">
        <v>748</v>
      </c>
      <c r="F152" s="290" t="s">
        <v>749</v>
      </c>
      <c r="G152" s="291" t="s">
        <v>390</v>
      </c>
      <c r="H152" s="292">
        <v>6</v>
      </c>
      <c r="I152" s="293"/>
      <c r="J152" s="294">
        <f>ROUND(I152*H152,2)</f>
        <v>0</v>
      </c>
      <c r="K152" s="290" t="s">
        <v>19</v>
      </c>
      <c r="L152" s="295"/>
      <c r="M152" s="296" t="s">
        <v>19</v>
      </c>
      <c r="N152" s="297" t="s">
        <v>47</v>
      </c>
      <c r="O152" s="86"/>
      <c r="P152" s="237">
        <f>O152*H152</f>
        <v>0</v>
      </c>
      <c r="Q152" s="237">
        <v>0.00059999999999999995</v>
      </c>
      <c r="R152" s="237">
        <f>Q152*H152</f>
        <v>0.0035999999999999999</v>
      </c>
      <c r="S152" s="237">
        <v>0</v>
      </c>
      <c r="T152" s="238">
        <f>S152*H152</f>
        <v>0</v>
      </c>
      <c r="U152" s="40"/>
      <c r="V152" s="40"/>
      <c r="W152" s="40"/>
      <c r="X152" s="40"/>
      <c r="Y152" s="40"/>
      <c r="Z152" s="40"/>
      <c r="AA152" s="40"/>
      <c r="AB152" s="40"/>
      <c r="AC152" s="40"/>
      <c r="AD152" s="40"/>
      <c r="AE152" s="40"/>
      <c r="AR152" s="239" t="s">
        <v>552</v>
      </c>
      <c r="AT152" s="239" t="s">
        <v>346</v>
      </c>
      <c r="AU152" s="239" t="s">
        <v>86</v>
      </c>
      <c r="AY152" s="19" t="s">
        <v>162</v>
      </c>
      <c r="BE152" s="240">
        <f>IF(N152="základní",J152,0)</f>
        <v>0</v>
      </c>
      <c r="BF152" s="240">
        <f>IF(N152="snížená",J152,0)</f>
        <v>0</v>
      </c>
      <c r="BG152" s="240">
        <f>IF(N152="zákl. přenesená",J152,0)</f>
        <v>0</v>
      </c>
      <c r="BH152" s="240">
        <f>IF(N152="sníž. přenesená",J152,0)</f>
        <v>0</v>
      </c>
      <c r="BI152" s="240">
        <f>IF(N152="nulová",J152,0)</f>
        <v>0</v>
      </c>
      <c r="BJ152" s="19" t="s">
        <v>84</v>
      </c>
      <c r="BK152" s="240">
        <f>ROUND(I152*H152,2)</f>
        <v>0</v>
      </c>
      <c r="BL152" s="19" t="s">
        <v>519</v>
      </c>
      <c r="BM152" s="239" t="s">
        <v>2325</v>
      </c>
    </row>
    <row r="153" s="2" customFormat="1" ht="16.5" customHeight="1">
      <c r="A153" s="40"/>
      <c r="B153" s="41"/>
      <c r="C153" s="288" t="s">
        <v>364</v>
      </c>
      <c r="D153" s="288" t="s">
        <v>346</v>
      </c>
      <c r="E153" s="289" t="s">
        <v>2326</v>
      </c>
      <c r="F153" s="290" t="s">
        <v>2327</v>
      </c>
      <c r="G153" s="291" t="s">
        <v>390</v>
      </c>
      <c r="H153" s="292">
        <v>1</v>
      </c>
      <c r="I153" s="293"/>
      <c r="J153" s="294">
        <f>ROUND(I153*H153,2)</f>
        <v>0</v>
      </c>
      <c r="K153" s="290" t="s">
        <v>19</v>
      </c>
      <c r="L153" s="295"/>
      <c r="M153" s="296" t="s">
        <v>19</v>
      </c>
      <c r="N153" s="297" t="s">
        <v>47</v>
      </c>
      <c r="O153" s="86"/>
      <c r="P153" s="237">
        <f>O153*H153</f>
        <v>0</v>
      </c>
      <c r="Q153" s="237">
        <v>0.0089999999999999993</v>
      </c>
      <c r="R153" s="237">
        <f>Q153*H153</f>
        <v>0.0089999999999999993</v>
      </c>
      <c r="S153" s="237">
        <v>0</v>
      </c>
      <c r="T153" s="238">
        <f>S153*H153</f>
        <v>0</v>
      </c>
      <c r="U153" s="40"/>
      <c r="V153" s="40"/>
      <c r="W153" s="40"/>
      <c r="X153" s="40"/>
      <c r="Y153" s="40"/>
      <c r="Z153" s="40"/>
      <c r="AA153" s="40"/>
      <c r="AB153" s="40"/>
      <c r="AC153" s="40"/>
      <c r="AD153" s="40"/>
      <c r="AE153" s="40"/>
      <c r="AR153" s="239" t="s">
        <v>552</v>
      </c>
      <c r="AT153" s="239" t="s">
        <v>346</v>
      </c>
      <c r="AU153" s="239" t="s">
        <v>86</v>
      </c>
      <c r="AY153" s="19" t="s">
        <v>162</v>
      </c>
      <c r="BE153" s="240">
        <f>IF(N153="základní",J153,0)</f>
        <v>0</v>
      </c>
      <c r="BF153" s="240">
        <f>IF(N153="snížená",J153,0)</f>
        <v>0</v>
      </c>
      <c r="BG153" s="240">
        <f>IF(N153="zákl. přenesená",J153,0)</f>
        <v>0</v>
      </c>
      <c r="BH153" s="240">
        <f>IF(N153="sníž. přenesená",J153,0)</f>
        <v>0</v>
      </c>
      <c r="BI153" s="240">
        <f>IF(N153="nulová",J153,0)</f>
        <v>0</v>
      </c>
      <c r="BJ153" s="19" t="s">
        <v>84</v>
      </c>
      <c r="BK153" s="240">
        <f>ROUND(I153*H153,2)</f>
        <v>0</v>
      </c>
      <c r="BL153" s="19" t="s">
        <v>519</v>
      </c>
      <c r="BM153" s="239" t="s">
        <v>2328</v>
      </c>
    </row>
    <row r="154" s="2" customFormat="1" ht="16.5" customHeight="1">
      <c r="A154" s="40"/>
      <c r="B154" s="41"/>
      <c r="C154" s="288" t="s">
        <v>370</v>
      </c>
      <c r="D154" s="288" t="s">
        <v>346</v>
      </c>
      <c r="E154" s="289" t="s">
        <v>2329</v>
      </c>
      <c r="F154" s="290" t="s">
        <v>2330</v>
      </c>
      <c r="G154" s="291" t="s">
        <v>390</v>
      </c>
      <c r="H154" s="292">
        <v>1</v>
      </c>
      <c r="I154" s="293"/>
      <c r="J154" s="294">
        <f>ROUND(I154*H154,2)</f>
        <v>0</v>
      </c>
      <c r="K154" s="290" t="s">
        <v>19</v>
      </c>
      <c r="L154" s="295"/>
      <c r="M154" s="296" t="s">
        <v>19</v>
      </c>
      <c r="N154" s="297" t="s">
        <v>47</v>
      </c>
      <c r="O154" s="86"/>
      <c r="P154" s="237">
        <f>O154*H154</f>
        <v>0</v>
      </c>
      <c r="Q154" s="237">
        <v>0.0089999999999999993</v>
      </c>
      <c r="R154" s="237">
        <f>Q154*H154</f>
        <v>0.0089999999999999993</v>
      </c>
      <c r="S154" s="237">
        <v>0</v>
      </c>
      <c r="T154" s="238">
        <f>S154*H154</f>
        <v>0</v>
      </c>
      <c r="U154" s="40"/>
      <c r="V154" s="40"/>
      <c r="W154" s="40"/>
      <c r="X154" s="40"/>
      <c r="Y154" s="40"/>
      <c r="Z154" s="40"/>
      <c r="AA154" s="40"/>
      <c r="AB154" s="40"/>
      <c r="AC154" s="40"/>
      <c r="AD154" s="40"/>
      <c r="AE154" s="40"/>
      <c r="AR154" s="239" t="s">
        <v>552</v>
      </c>
      <c r="AT154" s="239" t="s">
        <v>346</v>
      </c>
      <c r="AU154" s="239" t="s">
        <v>86</v>
      </c>
      <c r="AY154" s="19" t="s">
        <v>162</v>
      </c>
      <c r="BE154" s="240">
        <f>IF(N154="základní",J154,0)</f>
        <v>0</v>
      </c>
      <c r="BF154" s="240">
        <f>IF(N154="snížená",J154,0)</f>
        <v>0</v>
      </c>
      <c r="BG154" s="240">
        <f>IF(N154="zákl. přenesená",J154,0)</f>
        <v>0</v>
      </c>
      <c r="BH154" s="240">
        <f>IF(N154="sníž. přenesená",J154,0)</f>
        <v>0</v>
      </c>
      <c r="BI154" s="240">
        <f>IF(N154="nulová",J154,0)</f>
        <v>0</v>
      </c>
      <c r="BJ154" s="19" t="s">
        <v>84</v>
      </c>
      <c r="BK154" s="240">
        <f>ROUND(I154*H154,2)</f>
        <v>0</v>
      </c>
      <c r="BL154" s="19" t="s">
        <v>519</v>
      </c>
      <c r="BM154" s="239" t="s">
        <v>2331</v>
      </c>
    </row>
    <row r="155" s="2" customFormat="1" ht="16.5" customHeight="1">
      <c r="A155" s="40"/>
      <c r="B155" s="41"/>
      <c r="C155" s="228" t="s">
        <v>375</v>
      </c>
      <c r="D155" s="228" t="s">
        <v>164</v>
      </c>
      <c r="E155" s="229" t="s">
        <v>2332</v>
      </c>
      <c r="F155" s="230" t="s">
        <v>2333</v>
      </c>
      <c r="G155" s="231" t="s">
        <v>390</v>
      </c>
      <c r="H155" s="232">
        <v>2</v>
      </c>
      <c r="I155" s="233"/>
      <c r="J155" s="234">
        <f>ROUND(I155*H155,2)</f>
        <v>0</v>
      </c>
      <c r="K155" s="230" t="s">
        <v>19</v>
      </c>
      <c r="L155" s="46"/>
      <c r="M155" s="235" t="s">
        <v>19</v>
      </c>
      <c r="N155" s="236" t="s">
        <v>47</v>
      </c>
      <c r="O155" s="86"/>
      <c r="P155" s="237">
        <f>O155*H155</f>
        <v>0</v>
      </c>
      <c r="Q155" s="237">
        <v>0</v>
      </c>
      <c r="R155" s="237">
        <f>Q155*H155</f>
        <v>0</v>
      </c>
      <c r="S155" s="237">
        <v>0</v>
      </c>
      <c r="T155" s="238">
        <f>S155*H155</f>
        <v>0</v>
      </c>
      <c r="U155" s="40"/>
      <c r="V155" s="40"/>
      <c r="W155" s="40"/>
      <c r="X155" s="40"/>
      <c r="Y155" s="40"/>
      <c r="Z155" s="40"/>
      <c r="AA155" s="40"/>
      <c r="AB155" s="40"/>
      <c r="AC155" s="40"/>
      <c r="AD155" s="40"/>
      <c r="AE155" s="40"/>
      <c r="AR155" s="239" t="s">
        <v>84</v>
      </c>
      <c r="AT155" s="239" t="s">
        <v>164</v>
      </c>
      <c r="AU155" s="239" t="s">
        <v>86</v>
      </c>
      <c r="AY155" s="19" t="s">
        <v>162</v>
      </c>
      <c r="BE155" s="240">
        <f>IF(N155="základní",J155,0)</f>
        <v>0</v>
      </c>
      <c r="BF155" s="240">
        <f>IF(N155="snížená",J155,0)</f>
        <v>0</v>
      </c>
      <c r="BG155" s="240">
        <f>IF(N155="zákl. přenesená",J155,0)</f>
        <v>0</v>
      </c>
      <c r="BH155" s="240">
        <f>IF(N155="sníž. přenesená",J155,0)</f>
        <v>0</v>
      </c>
      <c r="BI155" s="240">
        <f>IF(N155="nulová",J155,0)</f>
        <v>0</v>
      </c>
      <c r="BJ155" s="19" t="s">
        <v>84</v>
      </c>
      <c r="BK155" s="240">
        <f>ROUND(I155*H155,2)</f>
        <v>0</v>
      </c>
      <c r="BL155" s="19" t="s">
        <v>84</v>
      </c>
      <c r="BM155" s="239" t="s">
        <v>2334</v>
      </c>
    </row>
    <row r="156" s="13" customFormat="1">
      <c r="A156" s="13"/>
      <c r="B156" s="245"/>
      <c r="C156" s="246"/>
      <c r="D156" s="241" t="s">
        <v>173</v>
      </c>
      <c r="E156" s="247" t="s">
        <v>19</v>
      </c>
      <c r="F156" s="248" t="s">
        <v>2293</v>
      </c>
      <c r="G156" s="246"/>
      <c r="H156" s="249">
        <v>2</v>
      </c>
      <c r="I156" s="250"/>
      <c r="J156" s="246"/>
      <c r="K156" s="246"/>
      <c r="L156" s="251"/>
      <c r="M156" s="252"/>
      <c r="N156" s="253"/>
      <c r="O156" s="253"/>
      <c r="P156" s="253"/>
      <c r="Q156" s="253"/>
      <c r="R156" s="253"/>
      <c r="S156" s="253"/>
      <c r="T156" s="254"/>
      <c r="U156" s="13"/>
      <c r="V156" s="13"/>
      <c r="W156" s="13"/>
      <c r="X156" s="13"/>
      <c r="Y156" s="13"/>
      <c r="Z156" s="13"/>
      <c r="AA156" s="13"/>
      <c r="AB156" s="13"/>
      <c r="AC156" s="13"/>
      <c r="AD156" s="13"/>
      <c r="AE156" s="13"/>
      <c r="AT156" s="255" t="s">
        <v>173</v>
      </c>
      <c r="AU156" s="255" t="s">
        <v>86</v>
      </c>
      <c r="AV156" s="13" t="s">
        <v>86</v>
      </c>
      <c r="AW156" s="13" t="s">
        <v>37</v>
      </c>
      <c r="AX156" s="13" t="s">
        <v>84</v>
      </c>
      <c r="AY156" s="255" t="s">
        <v>162</v>
      </c>
    </row>
    <row r="157" s="2" customFormat="1" ht="16.5" customHeight="1">
      <c r="A157" s="40"/>
      <c r="B157" s="41"/>
      <c r="C157" s="228" t="s">
        <v>382</v>
      </c>
      <c r="D157" s="228" t="s">
        <v>164</v>
      </c>
      <c r="E157" s="229" t="s">
        <v>756</v>
      </c>
      <c r="F157" s="230" t="s">
        <v>757</v>
      </c>
      <c r="G157" s="231" t="s">
        <v>758</v>
      </c>
      <c r="H157" s="232">
        <v>2</v>
      </c>
      <c r="I157" s="233"/>
      <c r="J157" s="234">
        <f>ROUND(I157*H157,2)</f>
        <v>0</v>
      </c>
      <c r="K157" s="230" t="s">
        <v>19</v>
      </c>
      <c r="L157" s="46"/>
      <c r="M157" s="235" t="s">
        <v>19</v>
      </c>
      <c r="N157" s="236" t="s">
        <v>47</v>
      </c>
      <c r="O157" s="86"/>
      <c r="P157" s="237">
        <f>O157*H157</f>
        <v>0</v>
      </c>
      <c r="Q157" s="237">
        <v>0</v>
      </c>
      <c r="R157" s="237">
        <f>Q157*H157</f>
        <v>0</v>
      </c>
      <c r="S157" s="237">
        <v>0</v>
      </c>
      <c r="T157" s="238">
        <f>S157*H157</f>
        <v>0</v>
      </c>
      <c r="U157" s="40"/>
      <c r="V157" s="40"/>
      <c r="W157" s="40"/>
      <c r="X157" s="40"/>
      <c r="Y157" s="40"/>
      <c r="Z157" s="40"/>
      <c r="AA157" s="40"/>
      <c r="AB157" s="40"/>
      <c r="AC157" s="40"/>
      <c r="AD157" s="40"/>
      <c r="AE157" s="40"/>
      <c r="AR157" s="239" t="s">
        <v>519</v>
      </c>
      <c r="AT157" s="239" t="s">
        <v>164</v>
      </c>
      <c r="AU157" s="239" t="s">
        <v>86</v>
      </c>
      <c r="AY157" s="19" t="s">
        <v>162</v>
      </c>
      <c r="BE157" s="240">
        <f>IF(N157="základní",J157,0)</f>
        <v>0</v>
      </c>
      <c r="BF157" s="240">
        <f>IF(N157="snížená",J157,0)</f>
        <v>0</v>
      </c>
      <c r="BG157" s="240">
        <f>IF(N157="zákl. přenesená",J157,0)</f>
        <v>0</v>
      </c>
      <c r="BH157" s="240">
        <f>IF(N157="sníž. přenesená",J157,0)</f>
        <v>0</v>
      </c>
      <c r="BI157" s="240">
        <f>IF(N157="nulová",J157,0)</f>
        <v>0</v>
      </c>
      <c r="BJ157" s="19" t="s">
        <v>84</v>
      </c>
      <c r="BK157" s="240">
        <f>ROUND(I157*H157,2)</f>
        <v>0</v>
      </c>
      <c r="BL157" s="19" t="s">
        <v>519</v>
      </c>
      <c r="BM157" s="239" t="s">
        <v>2335</v>
      </c>
    </row>
    <row r="158" s="2" customFormat="1" ht="16.5" customHeight="1">
      <c r="A158" s="40"/>
      <c r="B158" s="41"/>
      <c r="C158" s="228" t="s">
        <v>387</v>
      </c>
      <c r="D158" s="228" t="s">
        <v>164</v>
      </c>
      <c r="E158" s="229" t="s">
        <v>2336</v>
      </c>
      <c r="F158" s="230" t="s">
        <v>2337</v>
      </c>
      <c r="G158" s="231" t="s">
        <v>202</v>
      </c>
      <c r="H158" s="232">
        <v>12</v>
      </c>
      <c r="I158" s="233"/>
      <c r="J158" s="234">
        <f>ROUND(I158*H158,2)</f>
        <v>0</v>
      </c>
      <c r="K158" s="230" t="s">
        <v>19</v>
      </c>
      <c r="L158" s="46"/>
      <c r="M158" s="235" t="s">
        <v>19</v>
      </c>
      <c r="N158" s="236" t="s">
        <v>47</v>
      </c>
      <c r="O158" s="86"/>
      <c r="P158" s="237">
        <f>O158*H158</f>
        <v>0</v>
      </c>
      <c r="Q158" s="237">
        <v>0</v>
      </c>
      <c r="R158" s="237">
        <f>Q158*H158</f>
        <v>0</v>
      </c>
      <c r="S158" s="237">
        <v>0</v>
      </c>
      <c r="T158" s="238">
        <f>S158*H158</f>
        <v>0</v>
      </c>
      <c r="U158" s="40"/>
      <c r="V158" s="40"/>
      <c r="W158" s="40"/>
      <c r="X158" s="40"/>
      <c r="Y158" s="40"/>
      <c r="Z158" s="40"/>
      <c r="AA158" s="40"/>
      <c r="AB158" s="40"/>
      <c r="AC158" s="40"/>
      <c r="AD158" s="40"/>
      <c r="AE158" s="40"/>
      <c r="AR158" s="239" t="s">
        <v>519</v>
      </c>
      <c r="AT158" s="239" t="s">
        <v>164</v>
      </c>
      <c r="AU158" s="239" t="s">
        <v>86</v>
      </c>
      <c r="AY158" s="19" t="s">
        <v>162</v>
      </c>
      <c r="BE158" s="240">
        <f>IF(N158="základní",J158,0)</f>
        <v>0</v>
      </c>
      <c r="BF158" s="240">
        <f>IF(N158="snížená",J158,0)</f>
        <v>0</v>
      </c>
      <c r="BG158" s="240">
        <f>IF(N158="zákl. přenesená",J158,0)</f>
        <v>0</v>
      </c>
      <c r="BH158" s="240">
        <f>IF(N158="sníž. přenesená",J158,0)</f>
        <v>0</v>
      </c>
      <c r="BI158" s="240">
        <f>IF(N158="nulová",J158,0)</f>
        <v>0</v>
      </c>
      <c r="BJ158" s="19" t="s">
        <v>84</v>
      </c>
      <c r="BK158" s="240">
        <f>ROUND(I158*H158,2)</f>
        <v>0</v>
      </c>
      <c r="BL158" s="19" t="s">
        <v>519</v>
      </c>
      <c r="BM158" s="239" t="s">
        <v>2338</v>
      </c>
    </row>
    <row r="159" s="13" customFormat="1">
      <c r="A159" s="13"/>
      <c r="B159" s="245"/>
      <c r="C159" s="246"/>
      <c r="D159" s="241" t="s">
        <v>173</v>
      </c>
      <c r="E159" s="247" t="s">
        <v>19</v>
      </c>
      <c r="F159" s="248" t="s">
        <v>2339</v>
      </c>
      <c r="G159" s="246"/>
      <c r="H159" s="249">
        <v>6</v>
      </c>
      <c r="I159" s="250"/>
      <c r="J159" s="246"/>
      <c r="K159" s="246"/>
      <c r="L159" s="251"/>
      <c r="M159" s="252"/>
      <c r="N159" s="253"/>
      <c r="O159" s="253"/>
      <c r="P159" s="253"/>
      <c r="Q159" s="253"/>
      <c r="R159" s="253"/>
      <c r="S159" s="253"/>
      <c r="T159" s="254"/>
      <c r="U159" s="13"/>
      <c r="V159" s="13"/>
      <c r="W159" s="13"/>
      <c r="X159" s="13"/>
      <c r="Y159" s="13"/>
      <c r="Z159" s="13"/>
      <c r="AA159" s="13"/>
      <c r="AB159" s="13"/>
      <c r="AC159" s="13"/>
      <c r="AD159" s="13"/>
      <c r="AE159" s="13"/>
      <c r="AT159" s="255" t="s">
        <v>173</v>
      </c>
      <c r="AU159" s="255" t="s">
        <v>86</v>
      </c>
      <c r="AV159" s="13" t="s">
        <v>86</v>
      </c>
      <c r="AW159" s="13" t="s">
        <v>37</v>
      </c>
      <c r="AX159" s="13" t="s">
        <v>76</v>
      </c>
      <c r="AY159" s="255" t="s">
        <v>162</v>
      </c>
    </row>
    <row r="160" s="13" customFormat="1">
      <c r="A160" s="13"/>
      <c r="B160" s="245"/>
      <c r="C160" s="246"/>
      <c r="D160" s="241" t="s">
        <v>173</v>
      </c>
      <c r="E160" s="247" t="s">
        <v>19</v>
      </c>
      <c r="F160" s="248" t="s">
        <v>2340</v>
      </c>
      <c r="G160" s="246"/>
      <c r="H160" s="249">
        <v>6</v>
      </c>
      <c r="I160" s="250"/>
      <c r="J160" s="246"/>
      <c r="K160" s="246"/>
      <c r="L160" s="251"/>
      <c r="M160" s="252"/>
      <c r="N160" s="253"/>
      <c r="O160" s="253"/>
      <c r="P160" s="253"/>
      <c r="Q160" s="253"/>
      <c r="R160" s="253"/>
      <c r="S160" s="253"/>
      <c r="T160" s="254"/>
      <c r="U160" s="13"/>
      <c r="V160" s="13"/>
      <c r="W160" s="13"/>
      <c r="X160" s="13"/>
      <c r="Y160" s="13"/>
      <c r="Z160" s="13"/>
      <c r="AA160" s="13"/>
      <c r="AB160" s="13"/>
      <c r="AC160" s="13"/>
      <c r="AD160" s="13"/>
      <c r="AE160" s="13"/>
      <c r="AT160" s="255" t="s">
        <v>173</v>
      </c>
      <c r="AU160" s="255" t="s">
        <v>86</v>
      </c>
      <c r="AV160" s="13" t="s">
        <v>86</v>
      </c>
      <c r="AW160" s="13" t="s">
        <v>37</v>
      </c>
      <c r="AX160" s="13" t="s">
        <v>76</v>
      </c>
      <c r="AY160" s="255" t="s">
        <v>162</v>
      </c>
    </row>
    <row r="161" s="15" customFormat="1">
      <c r="A161" s="15"/>
      <c r="B161" s="267"/>
      <c r="C161" s="268"/>
      <c r="D161" s="241" t="s">
        <v>173</v>
      </c>
      <c r="E161" s="269" t="s">
        <v>19</v>
      </c>
      <c r="F161" s="270" t="s">
        <v>177</v>
      </c>
      <c r="G161" s="268"/>
      <c r="H161" s="271">
        <v>12</v>
      </c>
      <c r="I161" s="272"/>
      <c r="J161" s="268"/>
      <c r="K161" s="268"/>
      <c r="L161" s="273"/>
      <c r="M161" s="274"/>
      <c r="N161" s="275"/>
      <c r="O161" s="275"/>
      <c r="P161" s="275"/>
      <c r="Q161" s="275"/>
      <c r="R161" s="275"/>
      <c r="S161" s="275"/>
      <c r="T161" s="276"/>
      <c r="U161" s="15"/>
      <c r="V161" s="15"/>
      <c r="W161" s="15"/>
      <c r="X161" s="15"/>
      <c r="Y161" s="15"/>
      <c r="Z161" s="15"/>
      <c r="AA161" s="15"/>
      <c r="AB161" s="15"/>
      <c r="AC161" s="15"/>
      <c r="AD161" s="15"/>
      <c r="AE161" s="15"/>
      <c r="AT161" s="277" t="s">
        <v>173</v>
      </c>
      <c r="AU161" s="277" t="s">
        <v>86</v>
      </c>
      <c r="AV161" s="15" t="s">
        <v>169</v>
      </c>
      <c r="AW161" s="15" t="s">
        <v>37</v>
      </c>
      <c r="AX161" s="15" t="s">
        <v>84</v>
      </c>
      <c r="AY161" s="277" t="s">
        <v>162</v>
      </c>
    </row>
    <row r="162" s="2" customFormat="1" ht="16.5" customHeight="1">
      <c r="A162" s="40"/>
      <c r="B162" s="41"/>
      <c r="C162" s="228" t="s">
        <v>393</v>
      </c>
      <c r="D162" s="228" t="s">
        <v>164</v>
      </c>
      <c r="E162" s="229" t="s">
        <v>2341</v>
      </c>
      <c r="F162" s="230" t="s">
        <v>2342</v>
      </c>
      <c r="G162" s="231" t="s">
        <v>390</v>
      </c>
      <c r="H162" s="232">
        <v>1</v>
      </c>
      <c r="I162" s="233"/>
      <c r="J162" s="234">
        <f>ROUND(I162*H162,2)</f>
        <v>0</v>
      </c>
      <c r="K162" s="230" t="s">
        <v>19</v>
      </c>
      <c r="L162" s="46"/>
      <c r="M162" s="235" t="s">
        <v>19</v>
      </c>
      <c r="N162" s="236" t="s">
        <v>47</v>
      </c>
      <c r="O162" s="86"/>
      <c r="P162" s="237">
        <f>O162*H162</f>
        <v>0</v>
      </c>
      <c r="Q162" s="237">
        <v>0</v>
      </c>
      <c r="R162" s="237">
        <f>Q162*H162</f>
        <v>0</v>
      </c>
      <c r="S162" s="237">
        <v>0</v>
      </c>
      <c r="T162" s="238">
        <f>S162*H162</f>
        <v>0</v>
      </c>
      <c r="U162" s="40"/>
      <c r="V162" s="40"/>
      <c r="W162" s="40"/>
      <c r="X162" s="40"/>
      <c r="Y162" s="40"/>
      <c r="Z162" s="40"/>
      <c r="AA162" s="40"/>
      <c r="AB162" s="40"/>
      <c r="AC162" s="40"/>
      <c r="AD162" s="40"/>
      <c r="AE162" s="40"/>
      <c r="AR162" s="239" t="s">
        <v>519</v>
      </c>
      <c r="AT162" s="239" t="s">
        <v>164</v>
      </c>
      <c r="AU162" s="239" t="s">
        <v>86</v>
      </c>
      <c r="AY162" s="19" t="s">
        <v>162</v>
      </c>
      <c r="BE162" s="240">
        <f>IF(N162="základní",J162,0)</f>
        <v>0</v>
      </c>
      <c r="BF162" s="240">
        <f>IF(N162="snížená",J162,0)</f>
        <v>0</v>
      </c>
      <c r="BG162" s="240">
        <f>IF(N162="zákl. přenesená",J162,0)</f>
        <v>0</v>
      </c>
      <c r="BH162" s="240">
        <f>IF(N162="sníž. přenesená",J162,0)</f>
        <v>0</v>
      </c>
      <c r="BI162" s="240">
        <f>IF(N162="nulová",J162,0)</f>
        <v>0</v>
      </c>
      <c r="BJ162" s="19" t="s">
        <v>84</v>
      </c>
      <c r="BK162" s="240">
        <f>ROUND(I162*H162,2)</f>
        <v>0</v>
      </c>
      <c r="BL162" s="19" t="s">
        <v>519</v>
      </c>
      <c r="BM162" s="239" t="s">
        <v>2343</v>
      </c>
    </row>
    <row r="163" s="13" customFormat="1">
      <c r="A163" s="13"/>
      <c r="B163" s="245"/>
      <c r="C163" s="246"/>
      <c r="D163" s="241" t="s">
        <v>173</v>
      </c>
      <c r="E163" s="247" t="s">
        <v>19</v>
      </c>
      <c r="F163" s="248" t="s">
        <v>2344</v>
      </c>
      <c r="G163" s="246"/>
      <c r="H163" s="249">
        <v>1</v>
      </c>
      <c r="I163" s="250"/>
      <c r="J163" s="246"/>
      <c r="K163" s="246"/>
      <c r="L163" s="251"/>
      <c r="M163" s="252"/>
      <c r="N163" s="253"/>
      <c r="O163" s="253"/>
      <c r="P163" s="253"/>
      <c r="Q163" s="253"/>
      <c r="R163" s="253"/>
      <c r="S163" s="253"/>
      <c r="T163" s="254"/>
      <c r="U163" s="13"/>
      <c r="V163" s="13"/>
      <c r="W163" s="13"/>
      <c r="X163" s="13"/>
      <c r="Y163" s="13"/>
      <c r="Z163" s="13"/>
      <c r="AA163" s="13"/>
      <c r="AB163" s="13"/>
      <c r="AC163" s="13"/>
      <c r="AD163" s="13"/>
      <c r="AE163" s="13"/>
      <c r="AT163" s="255" t="s">
        <v>173</v>
      </c>
      <c r="AU163" s="255" t="s">
        <v>86</v>
      </c>
      <c r="AV163" s="13" t="s">
        <v>86</v>
      </c>
      <c r="AW163" s="13" t="s">
        <v>37</v>
      </c>
      <c r="AX163" s="13" t="s">
        <v>84</v>
      </c>
      <c r="AY163" s="255" t="s">
        <v>162</v>
      </c>
    </row>
    <row r="164" s="2" customFormat="1" ht="16.5" customHeight="1">
      <c r="A164" s="40"/>
      <c r="B164" s="41"/>
      <c r="C164" s="288" t="s">
        <v>398</v>
      </c>
      <c r="D164" s="288" t="s">
        <v>346</v>
      </c>
      <c r="E164" s="289" t="s">
        <v>2345</v>
      </c>
      <c r="F164" s="290" t="s">
        <v>2346</v>
      </c>
      <c r="G164" s="291" t="s">
        <v>390</v>
      </c>
      <c r="H164" s="292">
        <v>1</v>
      </c>
      <c r="I164" s="293"/>
      <c r="J164" s="294">
        <f>ROUND(I164*H164,2)</f>
        <v>0</v>
      </c>
      <c r="K164" s="290" t="s">
        <v>19</v>
      </c>
      <c r="L164" s="295"/>
      <c r="M164" s="296" t="s">
        <v>19</v>
      </c>
      <c r="N164" s="297" t="s">
        <v>47</v>
      </c>
      <c r="O164" s="86"/>
      <c r="P164" s="237">
        <f>O164*H164</f>
        <v>0</v>
      </c>
      <c r="Q164" s="237">
        <v>0.00032000000000000003</v>
      </c>
      <c r="R164" s="237">
        <f>Q164*H164</f>
        <v>0.00032000000000000003</v>
      </c>
      <c r="S164" s="237">
        <v>0</v>
      </c>
      <c r="T164" s="238">
        <f>S164*H164</f>
        <v>0</v>
      </c>
      <c r="U164" s="40"/>
      <c r="V164" s="40"/>
      <c r="W164" s="40"/>
      <c r="X164" s="40"/>
      <c r="Y164" s="40"/>
      <c r="Z164" s="40"/>
      <c r="AA164" s="40"/>
      <c r="AB164" s="40"/>
      <c r="AC164" s="40"/>
      <c r="AD164" s="40"/>
      <c r="AE164" s="40"/>
      <c r="AR164" s="239" t="s">
        <v>211</v>
      </c>
      <c r="AT164" s="239" t="s">
        <v>346</v>
      </c>
      <c r="AU164" s="239" t="s">
        <v>86</v>
      </c>
      <c r="AY164" s="19" t="s">
        <v>162</v>
      </c>
      <c r="BE164" s="240">
        <f>IF(N164="základní",J164,0)</f>
        <v>0</v>
      </c>
      <c r="BF164" s="240">
        <f>IF(N164="snížená",J164,0)</f>
        <v>0</v>
      </c>
      <c r="BG164" s="240">
        <f>IF(N164="zákl. přenesená",J164,0)</f>
        <v>0</v>
      </c>
      <c r="BH164" s="240">
        <f>IF(N164="sníž. přenesená",J164,0)</f>
        <v>0</v>
      </c>
      <c r="BI164" s="240">
        <f>IF(N164="nulová",J164,0)</f>
        <v>0</v>
      </c>
      <c r="BJ164" s="19" t="s">
        <v>84</v>
      </c>
      <c r="BK164" s="240">
        <f>ROUND(I164*H164,2)</f>
        <v>0</v>
      </c>
      <c r="BL164" s="19" t="s">
        <v>169</v>
      </c>
      <c r="BM164" s="239" t="s">
        <v>2347</v>
      </c>
    </row>
    <row r="165" s="2" customFormat="1" ht="16.5" customHeight="1">
      <c r="A165" s="40"/>
      <c r="B165" s="41"/>
      <c r="C165" s="288" t="s">
        <v>404</v>
      </c>
      <c r="D165" s="288" t="s">
        <v>346</v>
      </c>
      <c r="E165" s="289" t="s">
        <v>2348</v>
      </c>
      <c r="F165" s="290" t="s">
        <v>2349</v>
      </c>
      <c r="G165" s="291" t="s">
        <v>390</v>
      </c>
      <c r="H165" s="292">
        <v>1</v>
      </c>
      <c r="I165" s="293"/>
      <c r="J165" s="294">
        <f>ROUND(I165*H165,2)</f>
        <v>0</v>
      </c>
      <c r="K165" s="290" t="s">
        <v>19</v>
      </c>
      <c r="L165" s="295"/>
      <c r="M165" s="296" t="s">
        <v>19</v>
      </c>
      <c r="N165" s="297" t="s">
        <v>47</v>
      </c>
      <c r="O165" s="86"/>
      <c r="P165" s="237">
        <f>O165*H165</f>
        <v>0</v>
      </c>
      <c r="Q165" s="237">
        <v>0.00036999999999999999</v>
      </c>
      <c r="R165" s="237">
        <f>Q165*H165</f>
        <v>0.00036999999999999999</v>
      </c>
      <c r="S165" s="237">
        <v>0</v>
      </c>
      <c r="T165" s="238">
        <f>S165*H165</f>
        <v>0</v>
      </c>
      <c r="U165" s="40"/>
      <c r="V165" s="40"/>
      <c r="W165" s="40"/>
      <c r="X165" s="40"/>
      <c r="Y165" s="40"/>
      <c r="Z165" s="40"/>
      <c r="AA165" s="40"/>
      <c r="AB165" s="40"/>
      <c r="AC165" s="40"/>
      <c r="AD165" s="40"/>
      <c r="AE165" s="40"/>
      <c r="AR165" s="239" t="s">
        <v>211</v>
      </c>
      <c r="AT165" s="239" t="s">
        <v>346</v>
      </c>
      <c r="AU165" s="239" t="s">
        <v>86</v>
      </c>
      <c r="AY165" s="19" t="s">
        <v>162</v>
      </c>
      <c r="BE165" s="240">
        <f>IF(N165="základní",J165,0)</f>
        <v>0</v>
      </c>
      <c r="BF165" s="240">
        <f>IF(N165="snížená",J165,0)</f>
        <v>0</v>
      </c>
      <c r="BG165" s="240">
        <f>IF(N165="zákl. přenesená",J165,0)</f>
        <v>0</v>
      </c>
      <c r="BH165" s="240">
        <f>IF(N165="sníž. přenesená",J165,0)</f>
        <v>0</v>
      </c>
      <c r="BI165" s="240">
        <f>IF(N165="nulová",J165,0)</f>
        <v>0</v>
      </c>
      <c r="BJ165" s="19" t="s">
        <v>84</v>
      </c>
      <c r="BK165" s="240">
        <f>ROUND(I165*H165,2)</f>
        <v>0</v>
      </c>
      <c r="BL165" s="19" t="s">
        <v>169</v>
      </c>
      <c r="BM165" s="239" t="s">
        <v>2350</v>
      </c>
    </row>
    <row r="166" s="2" customFormat="1" ht="16.5" customHeight="1">
      <c r="A166" s="40"/>
      <c r="B166" s="41"/>
      <c r="C166" s="288" t="s">
        <v>411</v>
      </c>
      <c r="D166" s="288" t="s">
        <v>346</v>
      </c>
      <c r="E166" s="289" t="s">
        <v>2351</v>
      </c>
      <c r="F166" s="290" t="s">
        <v>2352</v>
      </c>
      <c r="G166" s="291" t="s">
        <v>390</v>
      </c>
      <c r="H166" s="292">
        <v>1</v>
      </c>
      <c r="I166" s="293"/>
      <c r="J166" s="294">
        <f>ROUND(I166*H166,2)</f>
        <v>0</v>
      </c>
      <c r="K166" s="290" t="s">
        <v>19</v>
      </c>
      <c r="L166" s="295"/>
      <c r="M166" s="296" t="s">
        <v>19</v>
      </c>
      <c r="N166" s="297" t="s">
        <v>47</v>
      </c>
      <c r="O166" s="86"/>
      <c r="P166" s="237">
        <f>O166*H166</f>
        <v>0</v>
      </c>
      <c r="Q166" s="237">
        <v>0.001</v>
      </c>
      <c r="R166" s="237">
        <f>Q166*H166</f>
        <v>0.001</v>
      </c>
      <c r="S166" s="237">
        <v>0</v>
      </c>
      <c r="T166" s="238">
        <f>S166*H166</f>
        <v>0</v>
      </c>
      <c r="U166" s="40"/>
      <c r="V166" s="40"/>
      <c r="W166" s="40"/>
      <c r="X166" s="40"/>
      <c r="Y166" s="40"/>
      <c r="Z166" s="40"/>
      <c r="AA166" s="40"/>
      <c r="AB166" s="40"/>
      <c r="AC166" s="40"/>
      <c r="AD166" s="40"/>
      <c r="AE166" s="40"/>
      <c r="AR166" s="239" t="s">
        <v>211</v>
      </c>
      <c r="AT166" s="239" t="s">
        <v>346</v>
      </c>
      <c r="AU166" s="239" t="s">
        <v>86</v>
      </c>
      <c r="AY166" s="19" t="s">
        <v>162</v>
      </c>
      <c r="BE166" s="240">
        <f>IF(N166="základní",J166,0)</f>
        <v>0</v>
      </c>
      <c r="BF166" s="240">
        <f>IF(N166="snížená",J166,0)</f>
        <v>0</v>
      </c>
      <c r="BG166" s="240">
        <f>IF(N166="zákl. přenesená",J166,0)</f>
        <v>0</v>
      </c>
      <c r="BH166" s="240">
        <f>IF(N166="sníž. přenesená",J166,0)</f>
        <v>0</v>
      </c>
      <c r="BI166" s="240">
        <f>IF(N166="nulová",J166,0)</f>
        <v>0</v>
      </c>
      <c r="BJ166" s="19" t="s">
        <v>84</v>
      </c>
      <c r="BK166" s="240">
        <f>ROUND(I166*H166,2)</f>
        <v>0</v>
      </c>
      <c r="BL166" s="19" t="s">
        <v>169</v>
      </c>
      <c r="BM166" s="239" t="s">
        <v>2353</v>
      </c>
    </row>
    <row r="167" s="2" customFormat="1" ht="16.5" customHeight="1">
      <c r="A167" s="40"/>
      <c r="B167" s="41"/>
      <c r="C167" s="228" t="s">
        <v>417</v>
      </c>
      <c r="D167" s="228" t="s">
        <v>164</v>
      </c>
      <c r="E167" s="229" t="s">
        <v>2354</v>
      </c>
      <c r="F167" s="230" t="s">
        <v>2342</v>
      </c>
      <c r="G167" s="231" t="s">
        <v>390</v>
      </c>
      <c r="H167" s="232">
        <v>1</v>
      </c>
      <c r="I167" s="233"/>
      <c r="J167" s="234">
        <f>ROUND(I167*H167,2)</f>
        <v>0</v>
      </c>
      <c r="K167" s="230" t="s">
        <v>19</v>
      </c>
      <c r="L167" s="46"/>
      <c r="M167" s="235" t="s">
        <v>19</v>
      </c>
      <c r="N167" s="236" t="s">
        <v>47</v>
      </c>
      <c r="O167" s="86"/>
      <c r="P167" s="237">
        <f>O167*H167</f>
        <v>0</v>
      </c>
      <c r="Q167" s="237">
        <v>0</v>
      </c>
      <c r="R167" s="237">
        <f>Q167*H167</f>
        <v>0</v>
      </c>
      <c r="S167" s="237">
        <v>0</v>
      </c>
      <c r="T167" s="238">
        <f>S167*H167</f>
        <v>0</v>
      </c>
      <c r="U167" s="40"/>
      <c r="V167" s="40"/>
      <c r="W167" s="40"/>
      <c r="X167" s="40"/>
      <c r="Y167" s="40"/>
      <c r="Z167" s="40"/>
      <c r="AA167" s="40"/>
      <c r="AB167" s="40"/>
      <c r="AC167" s="40"/>
      <c r="AD167" s="40"/>
      <c r="AE167" s="40"/>
      <c r="AR167" s="239" t="s">
        <v>519</v>
      </c>
      <c r="AT167" s="239" t="s">
        <v>164</v>
      </c>
      <c r="AU167" s="239" t="s">
        <v>86</v>
      </c>
      <c r="AY167" s="19" t="s">
        <v>162</v>
      </c>
      <c r="BE167" s="240">
        <f>IF(N167="základní",J167,0)</f>
        <v>0</v>
      </c>
      <c r="BF167" s="240">
        <f>IF(N167="snížená",J167,0)</f>
        <v>0</v>
      </c>
      <c r="BG167" s="240">
        <f>IF(N167="zákl. přenesená",J167,0)</f>
        <v>0</v>
      </c>
      <c r="BH167" s="240">
        <f>IF(N167="sníž. přenesená",J167,0)</f>
        <v>0</v>
      </c>
      <c r="BI167" s="240">
        <f>IF(N167="nulová",J167,0)</f>
        <v>0</v>
      </c>
      <c r="BJ167" s="19" t="s">
        <v>84</v>
      </c>
      <c r="BK167" s="240">
        <f>ROUND(I167*H167,2)</f>
        <v>0</v>
      </c>
      <c r="BL167" s="19" t="s">
        <v>519</v>
      </c>
      <c r="BM167" s="239" t="s">
        <v>2355</v>
      </c>
    </row>
    <row r="168" s="13" customFormat="1">
      <c r="A168" s="13"/>
      <c r="B168" s="245"/>
      <c r="C168" s="246"/>
      <c r="D168" s="241" t="s">
        <v>173</v>
      </c>
      <c r="E168" s="247" t="s">
        <v>19</v>
      </c>
      <c r="F168" s="248" t="s">
        <v>2356</v>
      </c>
      <c r="G168" s="246"/>
      <c r="H168" s="249">
        <v>1</v>
      </c>
      <c r="I168" s="250"/>
      <c r="J168" s="246"/>
      <c r="K168" s="246"/>
      <c r="L168" s="251"/>
      <c r="M168" s="252"/>
      <c r="N168" s="253"/>
      <c r="O168" s="253"/>
      <c r="P168" s="253"/>
      <c r="Q168" s="253"/>
      <c r="R168" s="253"/>
      <c r="S168" s="253"/>
      <c r="T168" s="254"/>
      <c r="U168" s="13"/>
      <c r="V168" s="13"/>
      <c r="W168" s="13"/>
      <c r="X168" s="13"/>
      <c r="Y168" s="13"/>
      <c r="Z168" s="13"/>
      <c r="AA168" s="13"/>
      <c r="AB168" s="13"/>
      <c r="AC168" s="13"/>
      <c r="AD168" s="13"/>
      <c r="AE168" s="13"/>
      <c r="AT168" s="255" t="s">
        <v>173</v>
      </c>
      <c r="AU168" s="255" t="s">
        <v>86</v>
      </c>
      <c r="AV168" s="13" t="s">
        <v>86</v>
      </c>
      <c r="AW168" s="13" t="s">
        <v>37</v>
      </c>
      <c r="AX168" s="13" t="s">
        <v>84</v>
      </c>
      <c r="AY168" s="255" t="s">
        <v>162</v>
      </c>
    </row>
    <row r="169" s="2" customFormat="1" ht="16.5" customHeight="1">
      <c r="A169" s="40"/>
      <c r="B169" s="41"/>
      <c r="C169" s="288" t="s">
        <v>421</v>
      </c>
      <c r="D169" s="288" t="s">
        <v>346</v>
      </c>
      <c r="E169" s="289" t="s">
        <v>516</v>
      </c>
      <c r="F169" s="290" t="s">
        <v>2357</v>
      </c>
      <c r="G169" s="291" t="s">
        <v>390</v>
      </c>
      <c r="H169" s="292">
        <v>1</v>
      </c>
      <c r="I169" s="293"/>
      <c r="J169" s="294">
        <f>ROUND(I169*H169,2)</f>
        <v>0</v>
      </c>
      <c r="K169" s="290" t="s">
        <v>19</v>
      </c>
      <c r="L169" s="295"/>
      <c r="M169" s="296" t="s">
        <v>19</v>
      </c>
      <c r="N169" s="297" t="s">
        <v>47</v>
      </c>
      <c r="O169" s="86"/>
      <c r="P169" s="237">
        <f>O169*H169</f>
        <v>0</v>
      </c>
      <c r="Q169" s="237">
        <v>0.00044000000000000002</v>
      </c>
      <c r="R169" s="237">
        <f>Q169*H169</f>
        <v>0.00044000000000000002</v>
      </c>
      <c r="S169" s="237">
        <v>0</v>
      </c>
      <c r="T169" s="238">
        <f>S169*H169</f>
        <v>0</v>
      </c>
      <c r="U169" s="40"/>
      <c r="V169" s="40"/>
      <c r="W169" s="40"/>
      <c r="X169" s="40"/>
      <c r="Y169" s="40"/>
      <c r="Z169" s="40"/>
      <c r="AA169" s="40"/>
      <c r="AB169" s="40"/>
      <c r="AC169" s="40"/>
      <c r="AD169" s="40"/>
      <c r="AE169" s="40"/>
      <c r="AR169" s="239" t="s">
        <v>552</v>
      </c>
      <c r="AT169" s="239" t="s">
        <v>346</v>
      </c>
      <c r="AU169" s="239" t="s">
        <v>86</v>
      </c>
      <c r="AY169" s="19" t="s">
        <v>162</v>
      </c>
      <c r="BE169" s="240">
        <f>IF(N169="základní",J169,0)</f>
        <v>0</v>
      </c>
      <c r="BF169" s="240">
        <f>IF(N169="snížená",J169,0)</f>
        <v>0</v>
      </c>
      <c r="BG169" s="240">
        <f>IF(N169="zákl. přenesená",J169,0)</f>
        <v>0</v>
      </c>
      <c r="BH169" s="240">
        <f>IF(N169="sníž. přenesená",J169,0)</f>
        <v>0</v>
      </c>
      <c r="BI169" s="240">
        <f>IF(N169="nulová",J169,0)</f>
        <v>0</v>
      </c>
      <c r="BJ169" s="19" t="s">
        <v>84</v>
      </c>
      <c r="BK169" s="240">
        <f>ROUND(I169*H169,2)</f>
        <v>0</v>
      </c>
      <c r="BL169" s="19" t="s">
        <v>519</v>
      </c>
      <c r="BM169" s="239" t="s">
        <v>2358</v>
      </c>
    </row>
    <row r="170" s="2" customFormat="1" ht="16.5" customHeight="1">
      <c r="A170" s="40"/>
      <c r="B170" s="41"/>
      <c r="C170" s="288" t="s">
        <v>427</v>
      </c>
      <c r="D170" s="288" t="s">
        <v>346</v>
      </c>
      <c r="E170" s="289" t="s">
        <v>2359</v>
      </c>
      <c r="F170" s="290" t="s">
        <v>2360</v>
      </c>
      <c r="G170" s="291" t="s">
        <v>390</v>
      </c>
      <c r="H170" s="292">
        <v>1</v>
      </c>
      <c r="I170" s="293"/>
      <c r="J170" s="294">
        <f>ROUND(I170*H170,2)</f>
        <v>0</v>
      </c>
      <c r="K170" s="290" t="s">
        <v>19</v>
      </c>
      <c r="L170" s="295"/>
      <c r="M170" s="296" t="s">
        <v>19</v>
      </c>
      <c r="N170" s="297" t="s">
        <v>47</v>
      </c>
      <c r="O170" s="86"/>
      <c r="P170" s="237">
        <f>O170*H170</f>
        <v>0</v>
      </c>
      <c r="Q170" s="237">
        <v>0.00051999999999999995</v>
      </c>
      <c r="R170" s="237">
        <f>Q170*H170</f>
        <v>0.00051999999999999995</v>
      </c>
      <c r="S170" s="237">
        <v>0</v>
      </c>
      <c r="T170" s="238">
        <f>S170*H170</f>
        <v>0</v>
      </c>
      <c r="U170" s="40"/>
      <c r="V170" s="40"/>
      <c r="W170" s="40"/>
      <c r="X170" s="40"/>
      <c r="Y170" s="40"/>
      <c r="Z170" s="40"/>
      <c r="AA170" s="40"/>
      <c r="AB170" s="40"/>
      <c r="AC170" s="40"/>
      <c r="AD170" s="40"/>
      <c r="AE170" s="40"/>
      <c r="AR170" s="239" t="s">
        <v>552</v>
      </c>
      <c r="AT170" s="239" t="s">
        <v>346</v>
      </c>
      <c r="AU170" s="239" t="s">
        <v>86</v>
      </c>
      <c r="AY170" s="19" t="s">
        <v>162</v>
      </c>
      <c r="BE170" s="240">
        <f>IF(N170="základní",J170,0)</f>
        <v>0</v>
      </c>
      <c r="BF170" s="240">
        <f>IF(N170="snížená",J170,0)</f>
        <v>0</v>
      </c>
      <c r="BG170" s="240">
        <f>IF(N170="zákl. přenesená",J170,0)</f>
        <v>0</v>
      </c>
      <c r="BH170" s="240">
        <f>IF(N170="sníž. přenesená",J170,0)</f>
        <v>0</v>
      </c>
      <c r="BI170" s="240">
        <f>IF(N170="nulová",J170,0)</f>
        <v>0</v>
      </c>
      <c r="BJ170" s="19" t="s">
        <v>84</v>
      </c>
      <c r="BK170" s="240">
        <f>ROUND(I170*H170,2)</f>
        <v>0</v>
      </c>
      <c r="BL170" s="19" t="s">
        <v>519</v>
      </c>
      <c r="BM170" s="239" t="s">
        <v>2361</v>
      </c>
    </row>
    <row r="171" s="2" customFormat="1" ht="16.5" customHeight="1">
      <c r="A171" s="40"/>
      <c r="B171" s="41"/>
      <c r="C171" s="288" t="s">
        <v>432</v>
      </c>
      <c r="D171" s="288" t="s">
        <v>346</v>
      </c>
      <c r="E171" s="289" t="s">
        <v>524</v>
      </c>
      <c r="F171" s="290" t="s">
        <v>525</v>
      </c>
      <c r="G171" s="291" t="s">
        <v>390</v>
      </c>
      <c r="H171" s="292">
        <v>1</v>
      </c>
      <c r="I171" s="293"/>
      <c r="J171" s="294">
        <f>ROUND(I171*H171,2)</f>
        <v>0</v>
      </c>
      <c r="K171" s="290" t="s">
        <v>19</v>
      </c>
      <c r="L171" s="295"/>
      <c r="M171" s="296" t="s">
        <v>19</v>
      </c>
      <c r="N171" s="297" t="s">
        <v>47</v>
      </c>
      <c r="O171" s="86"/>
      <c r="P171" s="237">
        <f>O171*H171</f>
        <v>0</v>
      </c>
      <c r="Q171" s="237">
        <v>0.0011000000000000001</v>
      </c>
      <c r="R171" s="237">
        <f>Q171*H171</f>
        <v>0.0011000000000000001</v>
      </c>
      <c r="S171" s="237">
        <v>0</v>
      </c>
      <c r="T171" s="238">
        <f>S171*H171</f>
        <v>0</v>
      </c>
      <c r="U171" s="40"/>
      <c r="V171" s="40"/>
      <c r="W171" s="40"/>
      <c r="X171" s="40"/>
      <c r="Y171" s="40"/>
      <c r="Z171" s="40"/>
      <c r="AA171" s="40"/>
      <c r="AB171" s="40"/>
      <c r="AC171" s="40"/>
      <c r="AD171" s="40"/>
      <c r="AE171" s="40"/>
      <c r="AR171" s="239" t="s">
        <v>552</v>
      </c>
      <c r="AT171" s="239" t="s">
        <v>346</v>
      </c>
      <c r="AU171" s="239" t="s">
        <v>86</v>
      </c>
      <c r="AY171" s="19" t="s">
        <v>162</v>
      </c>
      <c r="BE171" s="240">
        <f>IF(N171="základní",J171,0)</f>
        <v>0</v>
      </c>
      <c r="BF171" s="240">
        <f>IF(N171="snížená",J171,0)</f>
        <v>0</v>
      </c>
      <c r="BG171" s="240">
        <f>IF(N171="zákl. přenesená",J171,0)</f>
        <v>0</v>
      </c>
      <c r="BH171" s="240">
        <f>IF(N171="sníž. přenesená",J171,0)</f>
        <v>0</v>
      </c>
      <c r="BI171" s="240">
        <f>IF(N171="nulová",J171,0)</f>
        <v>0</v>
      </c>
      <c r="BJ171" s="19" t="s">
        <v>84</v>
      </c>
      <c r="BK171" s="240">
        <f>ROUND(I171*H171,2)</f>
        <v>0</v>
      </c>
      <c r="BL171" s="19" t="s">
        <v>519</v>
      </c>
      <c r="BM171" s="239" t="s">
        <v>2362</v>
      </c>
    </row>
    <row r="172" s="12" customFormat="1" ht="22.8" customHeight="1">
      <c r="A172" s="12"/>
      <c r="B172" s="212"/>
      <c r="C172" s="213"/>
      <c r="D172" s="214" t="s">
        <v>75</v>
      </c>
      <c r="E172" s="226" t="s">
        <v>2363</v>
      </c>
      <c r="F172" s="226" t="s">
        <v>2364</v>
      </c>
      <c r="G172" s="213"/>
      <c r="H172" s="213"/>
      <c r="I172" s="216"/>
      <c r="J172" s="227">
        <f>BK172</f>
        <v>0</v>
      </c>
      <c r="K172" s="213"/>
      <c r="L172" s="218"/>
      <c r="M172" s="219"/>
      <c r="N172" s="220"/>
      <c r="O172" s="220"/>
      <c r="P172" s="221">
        <f>SUM(P173:P181)</f>
        <v>0</v>
      </c>
      <c r="Q172" s="220"/>
      <c r="R172" s="221">
        <f>SUM(R173:R181)</f>
        <v>0.436</v>
      </c>
      <c r="S172" s="220"/>
      <c r="T172" s="222">
        <f>SUM(T173:T181)</f>
        <v>0</v>
      </c>
      <c r="U172" s="12"/>
      <c r="V172" s="12"/>
      <c r="W172" s="12"/>
      <c r="X172" s="12"/>
      <c r="Y172" s="12"/>
      <c r="Z172" s="12"/>
      <c r="AA172" s="12"/>
      <c r="AB172" s="12"/>
      <c r="AC172" s="12"/>
      <c r="AD172" s="12"/>
      <c r="AE172" s="12"/>
      <c r="AR172" s="223" t="s">
        <v>176</v>
      </c>
      <c r="AT172" s="224" t="s">
        <v>75</v>
      </c>
      <c r="AU172" s="224" t="s">
        <v>84</v>
      </c>
      <c r="AY172" s="223" t="s">
        <v>162</v>
      </c>
      <c r="BK172" s="225">
        <f>SUM(BK173:BK181)</f>
        <v>0</v>
      </c>
    </row>
    <row r="173" s="2" customFormat="1" ht="33" customHeight="1">
      <c r="A173" s="40"/>
      <c r="B173" s="41"/>
      <c r="C173" s="228" t="s">
        <v>437</v>
      </c>
      <c r="D173" s="228" t="s">
        <v>164</v>
      </c>
      <c r="E173" s="229" t="s">
        <v>2365</v>
      </c>
      <c r="F173" s="230" t="s">
        <v>2366</v>
      </c>
      <c r="G173" s="231" t="s">
        <v>610</v>
      </c>
      <c r="H173" s="232">
        <v>1</v>
      </c>
      <c r="I173" s="233"/>
      <c r="J173" s="234">
        <f>ROUND(I173*H173,2)</f>
        <v>0</v>
      </c>
      <c r="K173" s="230" t="s">
        <v>19</v>
      </c>
      <c r="L173" s="46"/>
      <c r="M173" s="235" t="s">
        <v>19</v>
      </c>
      <c r="N173" s="236" t="s">
        <v>47</v>
      </c>
      <c r="O173" s="86"/>
      <c r="P173" s="237">
        <f>O173*H173</f>
        <v>0</v>
      </c>
      <c r="Q173" s="237">
        <v>0</v>
      </c>
      <c r="R173" s="237">
        <f>Q173*H173</f>
        <v>0</v>
      </c>
      <c r="S173" s="237">
        <v>0</v>
      </c>
      <c r="T173" s="238">
        <f>S173*H173</f>
        <v>0</v>
      </c>
      <c r="U173" s="40"/>
      <c r="V173" s="40"/>
      <c r="W173" s="40"/>
      <c r="X173" s="40"/>
      <c r="Y173" s="40"/>
      <c r="Z173" s="40"/>
      <c r="AA173" s="40"/>
      <c r="AB173" s="40"/>
      <c r="AC173" s="40"/>
      <c r="AD173" s="40"/>
      <c r="AE173" s="40"/>
      <c r="AR173" s="239" t="s">
        <v>84</v>
      </c>
      <c r="AT173" s="239" t="s">
        <v>164</v>
      </c>
      <c r="AU173" s="239" t="s">
        <v>86</v>
      </c>
      <c r="AY173" s="19" t="s">
        <v>162</v>
      </c>
      <c r="BE173" s="240">
        <f>IF(N173="základní",J173,0)</f>
        <v>0</v>
      </c>
      <c r="BF173" s="240">
        <f>IF(N173="snížená",J173,0)</f>
        <v>0</v>
      </c>
      <c r="BG173" s="240">
        <f>IF(N173="zákl. přenesená",J173,0)</f>
        <v>0</v>
      </c>
      <c r="BH173" s="240">
        <f>IF(N173="sníž. přenesená",J173,0)</f>
        <v>0</v>
      </c>
      <c r="BI173" s="240">
        <f>IF(N173="nulová",J173,0)</f>
        <v>0</v>
      </c>
      <c r="BJ173" s="19" t="s">
        <v>84</v>
      </c>
      <c r="BK173" s="240">
        <f>ROUND(I173*H173,2)</f>
        <v>0</v>
      </c>
      <c r="BL173" s="19" t="s">
        <v>84</v>
      </c>
      <c r="BM173" s="239" t="s">
        <v>2367</v>
      </c>
    </row>
    <row r="174" s="2" customFormat="1">
      <c r="A174" s="40"/>
      <c r="B174" s="41"/>
      <c r="C174" s="42"/>
      <c r="D174" s="241" t="s">
        <v>356</v>
      </c>
      <c r="E174" s="42"/>
      <c r="F174" s="242" t="s">
        <v>2368</v>
      </c>
      <c r="G174" s="42"/>
      <c r="H174" s="42"/>
      <c r="I174" s="148"/>
      <c r="J174" s="42"/>
      <c r="K174" s="42"/>
      <c r="L174" s="46"/>
      <c r="M174" s="243"/>
      <c r="N174" s="244"/>
      <c r="O174" s="86"/>
      <c r="P174" s="86"/>
      <c r="Q174" s="86"/>
      <c r="R174" s="86"/>
      <c r="S174" s="86"/>
      <c r="T174" s="87"/>
      <c r="U174" s="40"/>
      <c r="V174" s="40"/>
      <c r="W174" s="40"/>
      <c r="X174" s="40"/>
      <c r="Y174" s="40"/>
      <c r="Z174" s="40"/>
      <c r="AA174" s="40"/>
      <c r="AB174" s="40"/>
      <c r="AC174" s="40"/>
      <c r="AD174" s="40"/>
      <c r="AE174" s="40"/>
      <c r="AT174" s="19" t="s">
        <v>356</v>
      </c>
      <c r="AU174" s="19" t="s">
        <v>86</v>
      </c>
    </row>
    <row r="175" s="2" customFormat="1" ht="33" customHeight="1">
      <c r="A175" s="40"/>
      <c r="B175" s="41"/>
      <c r="C175" s="228" t="s">
        <v>442</v>
      </c>
      <c r="D175" s="228" t="s">
        <v>164</v>
      </c>
      <c r="E175" s="229" t="s">
        <v>2369</v>
      </c>
      <c r="F175" s="230" t="s">
        <v>2370</v>
      </c>
      <c r="G175" s="231" t="s">
        <v>610</v>
      </c>
      <c r="H175" s="232">
        <v>2</v>
      </c>
      <c r="I175" s="233"/>
      <c r="J175" s="234">
        <f>ROUND(I175*H175,2)</f>
        <v>0</v>
      </c>
      <c r="K175" s="230" t="s">
        <v>19</v>
      </c>
      <c r="L175" s="46"/>
      <c r="M175" s="235" t="s">
        <v>19</v>
      </c>
      <c r="N175" s="236" t="s">
        <v>47</v>
      </c>
      <c r="O175" s="86"/>
      <c r="P175" s="237">
        <f>O175*H175</f>
        <v>0</v>
      </c>
      <c r="Q175" s="237">
        <v>0.087999999999999995</v>
      </c>
      <c r="R175" s="237">
        <f>Q175*H175</f>
        <v>0.17599999999999999</v>
      </c>
      <c r="S175" s="237">
        <v>0</v>
      </c>
      <c r="T175" s="238">
        <f>S175*H175</f>
        <v>0</v>
      </c>
      <c r="U175" s="40"/>
      <c r="V175" s="40"/>
      <c r="W175" s="40"/>
      <c r="X175" s="40"/>
      <c r="Y175" s="40"/>
      <c r="Z175" s="40"/>
      <c r="AA175" s="40"/>
      <c r="AB175" s="40"/>
      <c r="AC175" s="40"/>
      <c r="AD175" s="40"/>
      <c r="AE175" s="40"/>
      <c r="AR175" s="239" t="s">
        <v>519</v>
      </c>
      <c r="AT175" s="239" t="s">
        <v>164</v>
      </c>
      <c r="AU175" s="239" t="s">
        <v>86</v>
      </c>
      <c r="AY175" s="19" t="s">
        <v>162</v>
      </c>
      <c r="BE175" s="240">
        <f>IF(N175="základní",J175,0)</f>
        <v>0</v>
      </c>
      <c r="BF175" s="240">
        <f>IF(N175="snížená",J175,0)</f>
        <v>0</v>
      </c>
      <c r="BG175" s="240">
        <f>IF(N175="zákl. přenesená",J175,0)</f>
        <v>0</v>
      </c>
      <c r="BH175" s="240">
        <f>IF(N175="sníž. přenesená",J175,0)</f>
        <v>0</v>
      </c>
      <c r="BI175" s="240">
        <f>IF(N175="nulová",J175,0)</f>
        <v>0</v>
      </c>
      <c r="BJ175" s="19" t="s">
        <v>84</v>
      </c>
      <c r="BK175" s="240">
        <f>ROUND(I175*H175,2)</f>
        <v>0</v>
      </c>
      <c r="BL175" s="19" t="s">
        <v>519</v>
      </c>
      <c r="BM175" s="239" t="s">
        <v>2371</v>
      </c>
    </row>
    <row r="176" s="2" customFormat="1">
      <c r="A176" s="40"/>
      <c r="B176" s="41"/>
      <c r="C176" s="42"/>
      <c r="D176" s="241" t="s">
        <v>356</v>
      </c>
      <c r="E176" s="42"/>
      <c r="F176" s="242" t="s">
        <v>2372</v>
      </c>
      <c r="G176" s="42"/>
      <c r="H176" s="42"/>
      <c r="I176" s="148"/>
      <c r="J176" s="42"/>
      <c r="K176" s="42"/>
      <c r="L176" s="46"/>
      <c r="M176" s="243"/>
      <c r="N176" s="244"/>
      <c r="O176" s="86"/>
      <c r="P176" s="86"/>
      <c r="Q176" s="86"/>
      <c r="R176" s="86"/>
      <c r="S176" s="86"/>
      <c r="T176" s="87"/>
      <c r="U176" s="40"/>
      <c r="V176" s="40"/>
      <c r="W176" s="40"/>
      <c r="X176" s="40"/>
      <c r="Y176" s="40"/>
      <c r="Z176" s="40"/>
      <c r="AA176" s="40"/>
      <c r="AB176" s="40"/>
      <c r="AC176" s="40"/>
      <c r="AD176" s="40"/>
      <c r="AE176" s="40"/>
      <c r="AT176" s="19" t="s">
        <v>356</v>
      </c>
      <c r="AU176" s="19" t="s">
        <v>86</v>
      </c>
    </row>
    <row r="177" s="13" customFormat="1">
      <c r="A177" s="13"/>
      <c r="B177" s="245"/>
      <c r="C177" s="246"/>
      <c r="D177" s="241" t="s">
        <v>173</v>
      </c>
      <c r="E177" s="247" t="s">
        <v>19</v>
      </c>
      <c r="F177" s="248" t="s">
        <v>2373</v>
      </c>
      <c r="G177" s="246"/>
      <c r="H177" s="249">
        <v>2</v>
      </c>
      <c r="I177" s="250"/>
      <c r="J177" s="246"/>
      <c r="K177" s="246"/>
      <c r="L177" s="251"/>
      <c r="M177" s="252"/>
      <c r="N177" s="253"/>
      <c r="O177" s="253"/>
      <c r="P177" s="253"/>
      <c r="Q177" s="253"/>
      <c r="R177" s="253"/>
      <c r="S177" s="253"/>
      <c r="T177" s="254"/>
      <c r="U177" s="13"/>
      <c r="V177" s="13"/>
      <c r="W177" s="13"/>
      <c r="X177" s="13"/>
      <c r="Y177" s="13"/>
      <c r="Z177" s="13"/>
      <c r="AA177" s="13"/>
      <c r="AB177" s="13"/>
      <c r="AC177" s="13"/>
      <c r="AD177" s="13"/>
      <c r="AE177" s="13"/>
      <c r="AT177" s="255" t="s">
        <v>173</v>
      </c>
      <c r="AU177" s="255" t="s">
        <v>86</v>
      </c>
      <c r="AV177" s="13" t="s">
        <v>86</v>
      </c>
      <c r="AW177" s="13" t="s">
        <v>37</v>
      </c>
      <c r="AX177" s="13" t="s">
        <v>84</v>
      </c>
      <c r="AY177" s="255" t="s">
        <v>162</v>
      </c>
    </row>
    <row r="178" s="2" customFormat="1" ht="33" customHeight="1">
      <c r="A178" s="40"/>
      <c r="B178" s="41"/>
      <c r="C178" s="228" t="s">
        <v>448</v>
      </c>
      <c r="D178" s="228" t="s">
        <v>164</v>
      </c>
      <c r="E178" s="229" t="s">
        <v>2374</v>
      </c>
      <c r="F178" s="230" t="s">
        <v>2375</v>
      </c>
      <c r="G178" s="231" t="s">
        <v>610</v>
      </c>
      <c r="H178" s="232">
        <v>2</v>
      </c>
      <c r="I178" s="233"/>
      <c r="J178" s="234">
        <f>ROUND(I178*H178,2)</f>
        <v>0</v>
      </c>
      <c r="K178" s="230" t="s">
        <v>19</v>
      </c>
      <c r="L178" s="46"/>
      <c r="M178" s="235" t="s">
        <v>19</v>
      </c>
      <c r="N178" s="236" t="s">
        <v>47</v>
      </c>
      <c r="O178" s="86"/>
      <c r="P178" s="237">
        <f>O178*H178</f>
        <v>0</v>
      </c>
      <c r="Q178" s="237">
        <v>0.065000000000000002</v>
      </c>
      <c r="R178" s="237">
        <f>Q178*H178</f>
        <v>0.13</v>
      </c>
      <c r="S178" s="237">
        <v>0</v>
      </c>
      <c r="T178" s="238">
        <f>S178*H178</f>
        <v>0</v>
      </c>
      <c r="U178" s="40"/>
      <c r="V178" s="40"/>
      <c r="W178" s="40"/>
      <c r="X178" s="40"/>
      <c r="Y178" s="40"/>
      <c r="Z178" s="40"/>
      <c r="AA178" s="40"/>
      <c r="AB178" s="40"/>
      <c r="AC178" s="40"/>
      <c r="AD178" s="40"/>
      <c r="AE178" s="40"/>
      <c r="AR178" s="239" t="s">
        <v>519</v>
      </c>
      <c r="AT178" s="239" t="s">
        <v>164</v>
      </c>
      <c r="AU178" s="239" t="s">
        <v>86</v>
      </c>
      <c r="AY178" s="19" t="s">
        <v>162</v>
      </c>
      <c r="BE178" s="240">
        <f>IF(N178="základní",J178,0)</f>
        <v>0</v>
      </c>
      <c r="BF178" s="240">
        <f>IF(N178="snížená",J178,0)</f>
        <v>0</v>
      </c>
      <c r="BG178" s="240">
        <f>IF(N178="zákl. přenesená",J178,0)</f>
        <v>0</v>
      </c>
      <c r="BH178" s="240">
        <f>IF(N178="sníž. přenesená",J178,0)</f>
        <v>0</v>
      </c>
      <c r="BI178" s="240">
        <f>IF(N178="nulová",J178,0)</f>
        <v>0</v>
      </c>
      <c r="BJ178" s="19" t="s">
        <v>84</v>
      </c>
      <c r="BK178" s="240">
        <f>ROUND(I178*H178,2)</f>
        <v>0</v>
      </c>
      <c r="BL178" s="19" t="s">
        <v>519</v>
      </c>
      <c r="BM178" s="239" t="s">
        <v>2376</v>
      </c>
    </row>
    <row r="179" s="2" customFormat="1">
      <c r="A179" s="40"/>
      <c r="B179" s="41"/>
      <c r="C179" s="42"/>
      <c r="D179" s="241" t="s">
        <v>356</v>
      </c>
      <c r="E179" s="42"/>
      <c r="F179" s="242" t="s">
        <v>2372</v>
      </c>
      <c r="G179" s="42"/>
      <c r="H179" s="42"/>
      <c r="I179" s="148"/>
      <c r="J179" s="42"/>
      <c r="K179" s="42"/>
      <c r="L179" s="46"/>
      <c r="M179" s="243"/>
      <c r="N179" s="244"/>
      <c r="O179" s="86"/>
      <c r="P179" s="86"/>
      <c r="Q179" s="86"/>
      <c r="R179" s="86"/>
      <c r="S179" s="86"/>
      <c r="T179" s="87"/>
      <c r="U179" s="40"/>
      <c r="V179" s="40"/>
      <c r="W179" s="40"/>
      <c r="X179" s="40"/>
      <c r="Y179" s="40"/>
      <c r="Z179" s="40"/>
      <c r="AA179" s="40"/>
      <c r="AB179" s="40"/>
      <c r="AC179" s="40"/>
      <c r="AD179" s="40"/>
      <c r="AE179" s="40"/>
      <c r="AT179" s="19" t="s">
        <v>356</v>
      </c>
      <c r="AU179" s="19" t="s">
        <v>86</v>
      </c>
    </row>
    <row r="180" s="13" customFormat="1">
      <c r="A180" s="13"/>
      <c r="B180" s="245"/>
      <c r="C180" s="246"/>
      <c r="D180" s="241" t="s">
        <v>173</v>
      </c>
      <c r="E180" s="247" t="s">
        <v>19</v>
      </c>
      <c r="F180" s="248" t="s">
        <v>2186</v>
      </c>
      <c r="G180" s="246"/>
      <c r="H180" s="249">
        <v>2</v>
      </c>
      <c r="I180" s="250"/>
      <c r="J180" s="246"/>
      <c r="K180" s="246"/>
      <c r="L180" s="251"/>
      <c r="M180" s="252"/>
      <c r="N180" s="253"/>
      <c r="O180" s="253"/>
      <c r="P180" s="253"/>
      <c r="Q180" s="253"/>
      <c r="R180" s="253"/>
      <c r="S180" s="253"/>
      <c r="T180" s="254"/>
      <c r="U180" s="13"/>
      <c r="V180" s="13"/>
      <c r="W180" s="13"/>
      <c r="X180" s="13"/>
      <c r="Y180" s="13"/>
      <c r="Z180" s="13"/>
      <c r="AA180" s="13"/>
      <c r="AB180" s="13"/>
      <c r="AC180" s="13"/>
      <c r="AD180" s="13"/>
      <c r="AE180" s="13"/>
      <c r="AT180" s="255" t="s">
        <v>173</v>
      </c>
      <c r="AU180" s="255" t="s">
        <v>86</v>
      </c>
      <c r="AV180" s="13" t="s">
        <v>86</v>
      </c>
      <c r="AW180" s="13" t="s">
        <v>37</v>
      </c>
      <c r="AX180" s="13" t="s">
        <v>84</v>
      </c>
      <c r="AY180" s="255" t="s">
        <v>162</v>
      </c>
    </row>
    <row r="181" s="2" customFormat="1" ht="21.75" customHeight="1">
      <c r="A181" s="40"/>
      <c r="B181" s="41"/>
      <c r="C181" s="228" t="s">
        <v>453</v>
      </c>
      <c r="D181" s="228" t="s">
        <v>164</v>
      </c>
      <c r="E181" s="229" t="s">
        <v>2377</v>
      </c>
      <c r="F181" s="230" t="s">
        <v>2378</v>
      </c>
      <c r="G181" s="231" t="s">
        <v>390</v>
      </c>
      <c r="H181" s="232">
        <v>1</v>
      </c>
      <c r="I181" s="233"/>
      <c r="J181" s="234">
        <f>ROUND(I181*H181,2)</f>
        <v>0</v>
      </c>
      <c r="K181" s="230" t="s">
        <v>19</v>
      </c>
      <c r="L181" s="46"/>
      <c r="M181" s="298" t="s">
        <v>19</v>
      </c>
      <c r="N181" s="299" t="s">
        <v>47</v>
      </c>
      <c r="O181" s="300"/>
      <c r="P181" s="301">
        <f>O181*H181</f>
        <v>0</v>
      </c>
      <c r="Q181" s="301">
        <v>0.13</v>
      </c>
      <c r="R181" s="301">
        <f>Q181*H181</f>
        <v>0.13</v>
      </c>
      <c r="S181" s="301">
        <v>0</v>
      </c>
      <c r="T181" s="302">
        <f>S181*H181</f>
        <v>0</v>
      </c>
      <c r="U181" s="40"/>
      <c r="V181" s="40"/>
      <c r="W181" s="40"/>
      <c r="X181" s="40"/>
      <c r="Y181" s="40"/>
      <c r="Z181" s="40"/>
      <c r="AA181" s="40"/>
      <c r="AB181" s="40"/>
      <c r="AC181" s="40"/>
      <c r="AD181" s="40"/>
      <c r="AE181" s="40"/>
      <c r="AR181" s="239" t="s">
        <v>519</v>
      </c>
      <c r="AT181" s="239" t="s">
        <v>164</v>
      </c>
      <c r="AU181" s="239" t="s">
        <v>86</v>
      </c>
      <c r="AY181" s="19" t="s">
        <v>162</v>
      </c>
      <c r="BE181" s="240">
        <f>IF(N181="základní",J181,0)</f>
        <v>0</v>
      </c>
      <c r="BF181" s="240">
        <f>IF(N181="snížená",J181,0)</f>
        <v>0</v>
      </c>
      <c r="BG181" s="240">
        <f>IF(N181="zákl. přenesená",J181,0)</f>
        <v>0</v>
      </c>
      <c r="BH181" s="240">
        <f>IF(N181="sníž. přenesená",J181,0)</f>
        <v>0</v>
      </c>
      <c r="BI181" s="240">
        <f>IF(N181="nulová",J181,0)</f>
        <v>0</v>
      </c>
      <c r="BJ181" s="19" t="s">
        <v>84</v>
      </c>
      <c r="BK181" s="240">
        <f>ROUND(I181*H181,2)</f>
        <v>0</v>
      </c>
      <c r="BL181" s="19" t="s">
        <v>519</v>
      </c>
      <c r="BM181" s="239" t="s">
        <v>2379</v>
      </c>
    </row>
    <row r="182" s="2" customFormat="1" ht="6.96" customHeight="1">
      <c r="A182" s="40"/>
      <c r="B182" s="61"/>
      <c r="C182" s="62"/>
      <c r="D182" s="62"/>
      <c r="E182" s="62"/>
      <c r="F182" s="62"/>
      <c r="G182" s="62"/>
      <c r="H182" s="62"/>
      <c r="I182" s="177"/>
      <c r="J182" s="62"/>
      <c r="K182" s="62"/>
      <c r="L182" s="46"/>
      <c r="M182" s="40"/>
      <c r="O182" s="40"/>
      <c r="P182" s="40"/>
      <c r="Q182" s="40"/>
      <c r="R182" s="40"/>
      <c r="S182" s="40"/>
      <c r="T182" s="40"/>
      <c r="U182" s="40"/>
      <c r="V182" s="40"/>
      <c r="W182" s="40"/>
      <c r="X182" s="40"/>
      <c r="Y182" s="40"/>
      <c r="Z182" s="40"/>
      <c r="AA182" s="40"/>
      <c r="AB182" s="40"/>
      <c r="AC182" s="40"/>
      <c r="AD182" s="40"/>
      <c r="AE182" s="40"/>
    </row>
  </sheetData>
  <sheetProtection sheet="1" autoFilter="0" formatColumns="0" formatRows="0" objects="1" scenarios="1" spinCount="100000" saltValue="ljjinoLAjA79KSajxbRayXE3eFqf7jOSz1Jwo4RsQDO92Wcce6XwwTSWuWaVVqSuWQvCOMfPCY++BucZcn4Pjw==" hashValue="2Vi2dZzygQAZfDCIK+t8ZCL+MHzfBSnlxkJ5chtYuheXURFsIulfRyF1Sa+gShdZwWiGKpDBXUmE5u8uKiozNg==" algorithmName="SHA-512" password="CC35"/>
  <autoFilter ref="C85:K181"/>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Hlavackova</dc:creator>
  <cp:lastModifiedBy>Hlavackova</cp:lastModifiedBy>
  <dcterms:created xsi:type="dcterms:W3CDTF">2020-01-16T14:56:03Z</dcterms:created>
  <dcterms:modified xsi:type="dcterms:W3CDTF">2020-01-16T14:56:26Z</dcterms:modified>
</cp:coreProperties>
</file>